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2 Summary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0" fillId="3" borderId="1" pivotButton="0" quotePrefix="0" xfId="0"/>
    <xf numFmtId="10" fontId="0" fillId="3" borderId="1" pivotButton="0" quotePrefix="0" xfId="0"/>
    <xf numFmtId="0" fontId="0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0" fillId="4" borderId="1" pivotButton="0" quotePrefix="0" xfId="0"/>
    <xf numFmtId="10" fontId="0" fillId="4" borderId="1" pivotButton="0" quotePrefix="0" xfId="0"/>
    <xf numFmtId="0" fontId="0" fillId="4" borderId="1" applyAlignment="1" pivotButton="0" quotePrefix="0" xfId="0">
      <alignment horizontal="center" vertical="center"/>
    </xf>
    <xf numFmtId="0" fontId="2" fillId="5" borderId="1" pivotButton="0" quotePrefix="0" xfId="0"/>
    <xf numFmtId="0" fontId="0" fillId="5" borderId="1" pivotButton="0" quotePrefix="0" xfId="0"/>
    <xf numFmtId="164" fontId="2" fillId="5" borderId="1" pivotButton="0" quotePrefix="0" xfId="0"/>
    <xf numFmtId="0" fontId="4" fillId="0" borderId="1" pivotButton="0" quotePrefix="0" xfId="0"/>
    <xf numFmtId="164" fontId="3" fillId="0" borderId="1" pivotButton="0" quotePrefix="0" xfId="0"/>
    <xf numFmtId="10" fontId="0" fillId="0" borderId="1" pivotButton="0" quotePrefix="0" xfId="0"/>
    <xf numFmtId="0" fontId="0" fillId="0" borderId="1" pivotButton="0" quotePrefix="0" xfId="0"/>
    <xf numFmtId="0" fontId="2" fillId="2" borderId="1" applyAlignment="1" pivotButton="0" quotePrefix="0" xfId="0">
      <alignment horizontal="center" vertical="center"/>
    </xf>
    <xf numFmtId="0" fontId="3" fillId="3" borderId="1" pivotButton="0" quotePrefix="0" xfId="0"/>
    <xf numFmtId="1" fontId="4" fillId="3" borderId="1" pivotButton="0" quotePrefix="0" xfId="0"/>
    <xf numFmtId="0" fontId="3" fillId="4" borderId="1" pivotButton="0" quotePrefix="0" xfId="0"/>
    <xf numFmtId="164" fontId="4" fillId="4" borderId="1" pivotButton="0" quotePrefix="0" xfId="0"/>
    <xf numFmtId="164" fontId="4" fillId="3" borderId="1" pivotButton="0" quotePrefix="0" xfId="0"/>
    <xf numFmtId="10" fontId="4" fillId="4" borderId="1" pivotButton="0" quotePrefix="0" xfId="0"/>
    <xf numFmtId="0" fontId="3" fillId="0" borderId="1" pivotButton="0" quotePrefix="0" xfId="0"/>
    <xf numFmtId="164" fontId="0" fillId="0" borderId="1" pivotButton="0" quotePrefix="0" xfId="0"/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1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1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Box1 Wages vs Federal Tax Withheld by Employee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'Dashboard'!$A$22:$A$31</f>
            </numRef>
          </cat>
          <val>
            <numRef>
              <f>'Dashboard'!$B$22:$B$31</f>
            </numRef>
          </val>
        </ser>
        <ser>
          <idx val="1"/>
          <order val="1"/>
          <tx>
            <strRef>
              <f>'Dashboard'!C21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'Dashboard'!$A$22:$A$31</f>
            </numRef>
          </cat>
          <val>
            <numRef>
              <f>'Dashboard'!$C$22:$C$31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Withholding Breakdown</a:t>
            </a:r>
          </a:p>
        </rich>
      </tx>
    </title>
    <plotArea>
      <pieChart>
        <varyColors val="1"/>
        <ser>
          <idx val="0"/>
          <order val="0"/>
          <tx>
            <strRef>
              <f>'Dashboard'!B14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'Dashboard'!$A$15:$A$18</f>
            </numRef>
          </cat>
          <val>
            <numRef>
              <f>'Dashboard'!$B$15:$B$18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23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22" customWidth="1" min="4" max="4"/>
    <col width="13" customWidth="1" min="5" max="5"/>
    <col width="7" customWidth="1" min="6" max="6"/>
    <col width="18" customWidth="1" min="7" max="7"/>
    <col width="18" customWidth="1" min="8" max="8"/>
    <col width="15" customWidth="1" min="9" max="9"/>
    <col width="14" customWidth="1" min="10" max="10"/>
    <col width="16" customWidth="1" min="11" max="11"/>
    <col width="15" customWidth="1" min="12" max="12"/>
    <col width="15" customWidth="1" min="13" max="13"/>
    <col width="17" customWidth="1" min="14" max="14"/>
    <col width="14" customWidth="1" min="15" max="15"/>
    <col width="12" customWidth="1" min="16" max="16"/>
    <col width="14" customWidth="1" min="17" max="17"/>
    <col width="15" customWidth="1" min="18" max="18"/>
  </cols>
  <sheetData>
    <row r="1" ht="26" customHeight="1">
      <c r="A1" s="1" t="inlineStr">
        <is>
          <t>2026 Form W-2 Wage and Withholding Summary</t>
        </is>
      </c>
    </row>
    <row r="2" ht="34" customHeight="1">
      <c r="A2" s="2" t="inlineStr">
        <is>
          <t>Employee Name</t>
        </is>
      </c>
      <c r="B2" s="2" t="inlineStr">
        <is>
          <t>SSN (Last 4)</t>
        </is>
      </c>
      <c r="C2" s="2" t="inlineStr">
        <is>
          <t>Department</t>
        </is>
      </c>
      <c r="D2" s="2" t="inlineStr">
        <is>
          <t>Employer Name</t>
        </is>
      </c>
      <c r="E2" s="2" t="inlineStr">
        <is>
          <t>Employer EIN</t>
        </is>
      </c>
      <c r="F2" s="2" t="inlineStr">
        <is>
          <t>State</t>
        </is>
      </c>
      <c r="G2" s="2" t="inlineStr">
        <is>
          <t>Box1 Wages/Tips/Comp</t>
        </is>
      </c>
      <c r="H2" s="2" t="inlineStr">
        <is>
          <t>Box2 Fed Income Tax W/H</t>
        </is>
      </c>
      <c r="I2" s="2" t="inlineStr">
        <is>
          <t>Box3 SS Wages</t>
        </is>
      </c>
      <c r="J2" s="2" t="inlineStr">
        <is>
          <t>Box4 SS Tax W/H</t>
        </is>
      </c>
      <c r="K2" s="2" t="inlineStr">
        <is>
          <t>Box5 Medicare Wages</t>
        </is>
      </c>
      <c r="L2" s="2" t="inlineStr">
        <is>
          <t>Box6 Medicare Tax W/H</t>
        </is>
      </c>
      <c r="M2" s="2" t="inlineStr">
        <is>
          <t>Box16 State Wages</t>
        </is>
      </c>
      <c r="N2" s="2" t="inlineStr">
        <is>
          <t>Box17 State Income Tax W/H</t>
        </is>
      </c>
      <c r="O2" s="2" t="inlineStr">
        <is>
          <t>Effective Fed Rate</t>
        </is>
      </c>
      <c r="P2" s="2" t="inlineStr">
        <is>
          <t>SS Tax Check</t>
        </is>
      </c>
      <c r="Q2" s="2" t="inlineStr">
        <is>
          <t>Medicare Tax Check</t>
        </is>
      </c>
      <c r="R2" s="2" t="inlineStr">
        <is>
          <t>Total Withholding</t>
        </is>
      </c>
    </row>
    <row r="3">
      <c r="A3" s="3" t="inlineStr">
        <is>
          <t>Michael Johnson</t>
        </is>
      </c>
      <c r="B3" s="4" t="inlineStr">
        <is>
          <t>XXX-XX-4821</t>
        </is>
      </c>
      <c r="C3" s="3" t="inlineStr">
        <is>
          <t>Sales</t>
        </is>
      </c>
      <c r="D3" s="3" t="inlineStr">
        <is>
          <t>Summit Builders LLC</t>
        </is>
      </c>
      <c r="E3" s="4" t="inlineStr">
        <is>
          <t>45-1234567</t>
        </is>
      </c>
      <c r="F3" s="4" t="inlineStr">
        <is>
          <t>TX</t>
        </is>
      </c>
      <c r="G3" s="5" t="n">
        <v>68500</v>
      </c>
      <c r="H3" s="5" t="n">
        <v>7420</v>
      </c>
      <c r="I3" s="5" t="n">
        <v>68500</v>
      </c>
      <c r="J3" s="5" t="n">
        <v>4247</v>
      </c>
      <c r="K3" s="5" t="n">
        <v>68500</v>
      </c>
      <c r="L3" s="5" t="n">
        <v>993.25</v>
      </c>
      <c r="M3" s="5" t="n">
        <v>0</v>
      </c>
      <c r="N3" s="5" t="n">
        <v>0</v>
      </c>
      <c r="O3" s="6">
        <f>IFERROR(H3/G3,0)</f>
        <v/>
      </c>
      <c r="P3" s="7">
        <f>IF(ABS(J3-(I3*0.062))&lt;0.5,"OK","Review")</f>
        <v/>
      </c>
      <c r="Q3" s="7">
        <f>IF(ABS(L3-(K3*0.0145))&lt;0.5,"OK","Review")</f>
        <v/>
      </c>
      <c r="R3" s="5">
        <f>H3+J3+L3+N3</f>
        <v/>
      </c>
    </row>
    <row r="4">
      <c r="A4" s="8" t="inlineStr">
        <is>
          <t>Jennifer Smith</t>
        </is>
      </c>
      <c r="B4" s="9" t="inlineStr">
        <is>
          <t>XXX-XX-3390</t>
        </is>
      </c>
      <c r="C4" s="8" t="inlineStr">
        <is>
          <t>Accounting</t>
        </is>
      </c>
      <c r="D4" s="8" t="inlineStr">
        <is>
          <t>Summit Builders LLC</t>
        </is>
      </c>
      <c r="E4" s="9" t="inlineStr">
        <is>
          <t>45-1234567</t>
        </is>
      </c>
      <c r="F4" s="9" t="inlineStr">
        <is>
          <t>CO</t>
        </is>
      </c>
      <c r="G4" s="10" t="n">
        <v>74250</v>
      </c>
      <c r="H4" s="10" t="n">
        <v>8890</v>
      </c>
      <c r="I4" s="10" t="n">
        <v>74250</v>
      </c>
      <c r="J4" s="10" t="n">
        <v>4603.5</v>
      </c>
      <c r="K4" s="10" t="n">
        <v>74250</v>
      </c>
      <c r="L4" s="10" t="n">
        <v>1076.63</v>
      </c>
      <c r="M4" s="10" t="n">
        <v>74250</v>
      </c>
      <c r="N4" s="10" t="n">
        <v>3341.25</v>
      </c>
      <c r="O4" s="11">
        <f>IFERROR(H4/G4,0)</f>
        <v/>
      </c>
      <c r="P4" s="12">
        <f>IF(ABS(J4-(I4*0.062))&lt;0.5,"OK","Review")</f>
        <v/>
      </c>
      <c r="Q4" s="12">
        <f>IF(ABS(L4-(K4*0.0145))&lt;0.5,"OK","Review")</f>
        <v/>
      </c>
      <c r="R4" s="10">
        <f>H4+J4+L4+N4</f>
        <v/>
      </c>
    </row>
    <row r="5">
      <c r="A5" s="3" t="inlineStr">
        <is>
          <t>James Williams</t>
        </is>
      </c>
      <c r="B5" s="4" t="inlineStr">
        <is>
          <t>XXX-XX-7710</t>
        </is>
      </c>
      <c r="C5" s="3" t="inlineStr">
        <is>
          <t>Operations</t>
        </is>
      </c>
      <c r="D5" s="3" t="inlineStr">
        <is>
          <t>Riverside Supply Inc.</t>
        </is>
      </c>
      <c r="E5" s="4" t="inlineStr">
        <is>
          <t>52-9876543</t>
        </is>
      </c>
      <c r="F5" s="4" t="inlineStr">
        <is>
          <t>OH</t>
        </is>
      </c>
      <c r="G5" s="5" t="n">
        <v>59800</v>
      </c>
      <c r="H5" s="5" t="n">
        <v>6120</v>
      </c>
      <c r="I5" s="5" t="n">
        <v>59800</v>
      </c>
      <c r="J5" s="5" t="n">
        <v>3707.6</v>
      </c>
      <c r="K5" s="5" t="n">
        <v>59800</v>
      </c>
      <c r="L5" s="5" t="n">
        <v>867.1</v>
      </c>
      <c r="M5" s="5" t="n">
        <v>59800</v>
      </c>
      <c r="N5" s="5" t="n">
        <v>2273.6</v>
      </c>
      <c r="O5" s="6">
        <f>IFERROR(H5/G5,0)</f>
        <v/>
      </c>
      <c r="P5" s="7">
        <f>IF(ABS(J5-(I5*0.062))&lt;0.5,"OK","Review")</f>
        <v/>
      </c>
      <c r="Q5" s="7">
        <f>IF(ABS(L5-(K5*0.0145))&lt;0.5,"OK","Review")</f>
        <v/>
      </c>
      <c r="R5" s="5">
        <f>H5+J5+L5+N5</f>
        <v/>
      </c>
    </row>
    <row r="6">
      <c r="A6" s="8" t="inlineStr">
        <is>
          <t>Emily Davis</t>
        </is>
      </c>
      <c r="B6" s="9" t="inlineStr">
        <is>
          <t>XXX-XX-2245</t>
        </is>
      </c>
      <c r="C6" s="8" t="inlineStr">
        <is>
          <t>Marketing</t>
        </is>
      </c>
      <c r="D6" s="8" t="inlineStr">
        <is>
          <t>Riverside Supply Inc.</t>
        </is>
      </c>
      <c r="E6" s="9" t="inlineStr">
        <is>
          <t>52-9876543</t>
        </is>
      </c>
      <c r="F6" s="9" t="inlineStr">
        <is>
          <t>AZ</t>
        </is>
      </c>
      <c r="G6" s="10" t="n">
        <v>63500</v>
      </c>
      <c r="H6" s="10" t="n">
        <v>6580</v>
      </c>
      <c r="I6" s="10" t="n">
        <v>63500</v>
      </c>
      <c r="J6" s="10" t="n">
        <v>3937</v>
      </c>
      <c r="K6" s="10" t="n">
        <v>63500</v>
      </c>
      <c r="L6" s="10" t="n">
        <v>920.75</v>
      </c>
      <c r="M6" s="10" t="n">
        <v>63500</v>
      </c>
      <c r="N6" s="10" t="n">
        <v>1746.25</v>
      </c>
      <c r="O6" s="11">
        <f>IFERROR(H6/G6,0)</f>
        <v/>
      </c>
      <c r="P6" s="12">
        <f>IF(ABS(J6-(I6*0.062))&lt;0.5,"OK","Review")</f>
        <v/>
      </c>
      <c r="Q6" s="12">
        <f>IF(ABS(L6-(K6*0.0145))&lt;0.5,"OK","Review")</f>
        <v/>
      </c>
      <c r="R6" s="10">
        <f>H6+J6+L6+N6</f>
        <v/>
      </c>
    </row>
    <row r="7">
      <c r="A7" s="3" t="inlineStr">
        <is>
          <t>David Martinez</t>
        </is>
      </c>
      <c r="B7" s="4" t="inlineStr">
        <is>
          <t>XXX-XX-9981</t>
        </is>
      </c>
      <c r="C7" s="3" t="inlineStr">
        <is>
          <t>Engineering</t>
        </is>
      </c>
      <c r="D7" s="3" t="inlineStr">
        <is>
          <t>Oakwood Consulting LLC</t>
        </is>
      </c>
      <c r="E7" s="4" t="inlineStr">
        <is>
          <t>63-4567890</t>
        </is>
      </c>
      <c r="F7" s="4" t="inlineStr">
        <is>
          <t>GA</t>
        </is>
      </c>
      <c r="G7" s="5" t="n">
        <v>91200</v>
      </c>
      <c r="H7" s="5" t="n">
        <v>12480</v>
      </c>
      <c r="I7" s="5" t="n">
        <v>91200</v>
      </c>
      <c r="J7" s="5" t="n">
        <v>5654.4</v>
      </c>
      <c r="K7" s="5" t="n">
        <v>91200</v>
      </c>
      <c r="L7" s="5" t="n">
        <v>1322.4</v>
      </c>
      <c r="M7" s="5" t="n">
        <v>91200</v>
      </c>
      <c r="N7" s="5" t="n">
        <v>4104</v>
      </c>
      <c r="O7" s="6">
        <f>IFERROR(H7/G7,0)</f>
        <v/>
      </c>
      <c r="P7" s="7">
        <f>IF(ABS(J7-(I7*0.062))&lt;0.5,"OK","Review")</f>
        <v/>
      </c>
      <c r="Q7" s="7">
        <f>IF(ABS(L7-(K7*0.0145))&lt;0.5,"OK","Review")</f>
        <v/>
      </c>
      <c r="R7" s="5">
        <f>H7+J7+L7+N7</f>
        <v/>
      </c>
    </row>
    <row r="8">
      <c r="A8" s="8" t="inlineStr">
        <is>
          <t>Sarah Brown</t>
        </is>
      </c>
      <c r="B8" s="9" t="inlineStr">
        <is>
          <t>XXX-XX-1156</t>
        </is>
      </c>
      <c r="C8" s="8" t="inlineStr">
        <is>
          <t>HR</t>
        </is>
      </c>
      <c r="D8" s="8" t="inlineStr">
        <is>
          <t>Oakwood Consulting LLC</t>
        </is>
      </c>
      <c r="E8" s="9" t="inlineStr">
        <is>
          <t>63-4567890</t>
        </is>
      </c>
      <c r="F8" s="9" t="inlineStr">
        <is>
          <t>WA</t>
        </is>
      </c>
      <c r="G8" s="10" t="n">
        <v>58900</v>
      </c>
      <c r="H8" s="10" t="n">
        <v>5910</v>
      </c>
      <c r="I8" s="10" t="n">
        <v>58900</v>
      </c>
      <c r="J8" s="10" t="n">
        <v>3651.8</v>
      </c>
      <c r="K8" s="10" t="n">
        <v>58900</v>
      </c>
      <c r="L8" s="10" t="n">
        <v>854.05</v>
      </c>
      <c r="M8" s="10" t="n">
        <v>0</v>
      </c>
      <c r="N8" s="10" t="n">
        <v>0</v>
      </c>
      <c r="O8" s="11">
        <f>IFERROR(H8/G8,0)</f>
        <v/>
      </c>
      <c r="P8" s="12">
        <f>IF(ABS(J8-(I8*0.062))&lt;0.5,"OK","Review")</f>
        <v/>
      </c>
      <c r="Q8" s="12">
        <f>IF(ABS(L8-(K8*0.0145))&lt;0.5,"OK","Review")</f>
        <v/>
      </c>
      <c r="R8" s="10">
        <f>H8+J8+L8+N8</f>
        <v/>
      </c>
    </row>
    <row r="9">
      <c r="A9" s="3" t="inlineStr">
        <is>
          <t>Robert Anderson</t>
        </is>
      </c>
      <c r="B9" s="4" t="inlineStr">
        <is>
          <t>XXX-XX-6634</t>
        </is>
      </c>
      <c r="C9" s="3" t="inlineStr">
        <is>
          <t>Sales</t>
        </is>
      </c>
      <c r="D9" s="3" t="inlineStr">
        <is>
          <t>Summit Builders LLC</t>
        </is>
      </c>
      <c r="E9" s="4" t="inlineStr">
        <is>
          <t>45-1234567</t>
        </is>
      </c>
      <c r="F9" s="4" t="inlineStr">
        <is>
          <t>CA</t>
        </is>
      </c>
      <c r="G9" s="5" t="n">
        <v>82750</v>
      </c>
      <c r="H9" s="5" t="n">
        <v>10990</v>
      </c>
      <c r="I9" s="5" t="n">
        <v>82750</v>
      </c>
      <c r="J9" s="5" t="n">
        <v>5130.5</v>
      </c>
      <c r="K9" s="5" t="n">
        <v>82750</v>
      </c>
      <c r="L9" s="5" t="n">
        <v>1199.88</v>
      </c>
      <c r="M9" s="5" t="n">
        <v>82750</v>
      </c>
      <c r="N9" s="5" t="n">
        <v>4964.75</v>
      </c>
      <c r="O9" s="6">
        <f>IFERROR(H9/G9,0)</f>
        <v/>
      </c>
      <c r="P9" s="7">
        <f>IF(ABS(J9-(I9*0.062))&lt;0.5,"OK","Review")</f>
        <v/>
      </c>
      <c r="Q9" s="7">
        <f>IF(ABS(L9-(K9*0.0145))&lt;0.5,"OK","Review")</f>
        <v/>
      </c>
      <c r="R9" s="5">
        <f>H9+J9+L9+N9</f>
        <v/>
      </c>
    </row>
    <row r="10">
      <c r="A10" s="8" t="inlineStr">
        <is>
          <t>Amanda Taylor</t>
        </is>
      </c>
      <c r="B10" s="9" t="inlineStr">
        <is>
          <t>XXX-XX-2298</t>
        </is>
      </c>
      <c r="C10" s="8" t="inlineStr">
        <is>
          <t>Finance</t>
        </is>
      </c>
      <c r="D10" s="8" t="inlineStr">
        <is>
          <t>Riverside Supply Inc.</t>
        </is>
      </c>
      <c r="E10" s="9" t="inlineStr">
        <is>
          <t>52-9876543</t>
        </is>
      </c>
      <c r="F10" s="9" t="inlineStr">
        <is>
          <t>NY</t>
        </is>
      </c>
      <c r="G10" s="10" t="n">
        <v>76400</v>
      </c>
      <c r="H10" s="10" t="n">
        <v>9280</v>
      </c>
      <c r="I10" s="10" t="n">
        <v>76400</v>
      </c>
      <c r="J10" s="10" t="n">
        <v>4736.8</v>
      </c>
      <c r="K10" s="10" t="n">
        <v>76400</v>
      </c>
      <c r="L10" s="10" t="n">
        <v>1107.8</v>
      </c>
      <c r="M10" s="10" t="n">
        <v>76400</v>
      </c>
      <c r="N10" s="10" t="n">
        <v>3823.75</v>
      </c>
      <c r="O10" s="11">
        <f>IFERROR(H10/G10,0)</f>
        <v/>
      </c>
      <c r="P10" s="12">
        <f>IF(ABS(J10-(I10*0.062))&lt;0.5,"OK","Review")</f>
        <v/>
      </c>
      <c r="Q10" s="12">
        <f>IF(ABS(L10-(K10*0.0145))&lt;0.5,"OK","Review")</f>
        <v/>
      </c>
      <c r="R10" s="10">
        <f>H10+J10+L10+N10</f>
        <v/>
      </c>
    </row>
    <row r="11">
      <c r="A11" s="3" t="inlineStr">
        <is>
          <t>Christopher Lee</t>
        </is>
      </c>
      <c r="B11" s="4" t="inlineStr">
        <is>
          <t>XXX-XX-5567</t>
        </is>
      </c>
      <c r="C11" s="3" t="inlineStr">
        <is>
          <t>IT</t>
        </is>
      </c>
      <c r="D11" s="3" t="inlineStr">
        <is>
          <t>Oakwood Consulting LLC</t>
        </is>
      </c>
      <c r="E11" s="4" t="inlineStr">
        <is>
          <t>63-4567890</t>
        </is>
      </c>
      <c r="F11" s="4" t="inlineStr">
        <is>
          <t>FL</t>
        </is>
      </c>
      <c r="G11" s="5" t="n">
        <v>69300</v>
      </c>
      <c r="H11" s="5" t="n">
        <v>7150</v>
      </c>
      <c r="I11" s="5" t="n">
        <v>69300</v>
      </c>
      <c r="J11" s="5" t="n">
        <v>4296.6</v>
      </c>
      <c r="K11" s="5" t="n">
        <v>69300</v>
      </c>
      <c r="L11" s="5" t="n">
        <v>1004.85</v>
      </c>
      <c r="M11" s="5" t="n">
        <v>0</v>
      </c>
      <c r="N11" s="5" t="n">
        <v>0</v>
      </c>
      <c r="O11" s="6">
        <f>IFERROR(H11/G11,0)</f>
        <v/>
      </c>
      <c r="P11" s="7">
        <f>IF(ABS(J11-(I11*0.062))&lt;0.5,"OK","Review")</f>
        <v/>
      </c>
      <c r="Q11" s="7">
        <f>IF(ABS(L11-(K11*0.0145))&lt;0.5,"OK","Review")</f>
        <v/>
      </c>
      <c r="R11" s="5">
        <f>H11+J11+L11+N11</f>
        <v/>
      </c>
    </row>
    <row r="12">
      <c r="A12" s="8" t="inlineStr">
        <is>
          <t>Jessica Garcia</t>
        </is>
      </c>
      <c r="B12" s="9" t="inlineStr">
        <is>
          <t>XXX-XX-8843</t>
        </is>
      </c>
      <c r="C12" s="8" t="inlineStr">
        <is>
          <t>Customer Service</t>
        </is>
      </c>
      <c r="D12" s="8" t="inlineStr">
        <is>
          <t>Summit Builders LLC</t>
        </is>
      </c>
      <c r="E12" s="9" t="inlineStr">
        <is>
          <t>45-1234567</t>
        </is>
      </c>
      <c r="F12" s="9" t="inlineStr">
        <is>
          <t>IL</t>
        </is>
      </c>
      <c r="G12" s="10" t="n">
        <v>54200</v>
      </c>
      <c r="H12" s="10" t="n">
        <v>5320</v>
      </c>
      <c r="I12" s="10" t="n">
        <v>54200</v>
      </c>
      <c r="J12" s="10" t="n">
        <v>3360.4</v>
      </c>
      <c r="K12" s="10" t="n">
        <v>54200</v>
      </c>
      <c r="L12" s="10" t="n">
        <v>785.9</v>
      </c>
      <c r="M12" s="10" t="n">
        <v>54200</v>
      </c>
      <c r="N12" s="10" t="n">
        <v>2438.5</v>
      </c>
      <c r="O12" s="11">
        <f>IFERROR(H12/G12,0)</f>
        <v/>
      </c>
      <c r="P12" s="12">
        <f>IF(ABS(J12-(I12*0.062))&lt;0.5,"OK","Review")</f>
        <v/>
      </c>
      <c r="Q12" s="12">
        <f>IF(ABS(L12-(K12*0.0145))&lt;0.5,"OK","Review")</f>
        <v/>
      </c>
      <c r="R12" s="10">
        <f>H12+J12+L12+N12</f>
        <v/>
      </c>
    </row>
    <row r="13">
      <c r="A13" s="13" t="inlineStr">
        <is>
          <t>TOTALS</t>
        </is>
      </c>
      <c r="B13" s="14" t="inlineStr"/>
      <c r="C13" s="14" t="inlineStr"/>
      <c r="D13" s="14" t="inlineStr"/>
      <c r="E13" s="14" t="inlineStr"/>
      <c r="F13" s="14" t="inlineStr"/>
      <c r="G13" s="15">
        <f>SUM(G3:G12)</f>
        <v/>
      </c>
      <c r="H13" s="15">
        <f>SUM(H3:H12)</f>
        <v/>
      </c>
      <c r="I13" s="15">
        <f>SUM(I3:I12)</f>
        <v/>
      </c>
      <c r="J13" s="15">
        <f>SUM(J3:J12)</f>
        <v/>
      </c>
      <c r="K13" s="15">
        <f>SUM(K3:K12)</f>
        <v/>
      </c>
      <c r="L13" s="15">
        <f>SUM(L3:L12)</f>
        <v/>
      </c>
      <c r="M13" s="15">
        <f>SUM(M3:M12)</f>
        <v/>
      </c>
      <c r="N13" s="15">
        <f>SUM(N3:N12)</f>
        <v/>
      </c>
      <c r="O13" s="14" t="inlineStr"/>
      <c r="P13" s="14" t="inlineStr"/>
      <c r="Q13" s="14" t="inlineStr"/>
      <c r="R13" s="15">
        <f>SUM(R3:R12)</f>
        <v/>
      </c>
    </row>
    <row r="14">
      <c r="A14" s="16" t="inlineStr">
        <is>
          <t>AVERAGE</t>
        </is>
      </c>
      <c r="G14" s="17">
        <f>AVERAGE(G3:G12)</f>
        <v/>
      </c>
      <c r="H14" s="17">
        <f>AVERAGE(H3:H12)</f>
        <v/>
      </c>
      <c r="I14" s="17">
        <f>AVERAGE(I3:I12)</f>
        <v/>
      </c>
      <c r="J14" s="17">
        <f>AVERAGE(J3:J12)</f>
        <v/>
      </c>
      <c r="K14" s="17">
        <f>AVERAGE(K3:K12)</f>
        <v/>
      </c>
      <c r="L14" s="17">
        <f>AVERAGE(L3:L12)</f>
        <v/>
      </c>
      <c r="M14" s="17">
        <f>AVERAGE(M3:M12)</f>
        <v/>
      </c>
      <c r="N14" s="17">
        <f>AVERAGE(N3:N12)</f>
        <v/>
      </c>
      <c r="O14" s="18">
        <f>AVERAGE(O3:O12)</f>
        <v/>
      </c>
      <c r="P14" s="19" t="n"/>
      <c r="Q14" s="19" t="n"/>
      <c r="R14" s="19" t="n"/>
    </row>
  </sheetData>
  <mergeCells count="1">
    <mergeCell ref="A1:R1"/>
  </mergeCells>
  <conditionalFormatting sqref="P3:Q12">
    <cfRule type="expression" priority="1" dxfId="0" stopIfTrue="1">
      <formula>P3="Review"</formula>
    </cfRule>
    <cfRule type="expression" priority="2" dxfId="1" stopIfTrue="1">
      <formula>P3="OK"</formula>
    </cfRule>
  </conditionalFormatting>
  <dataValidations count="1">
    <dataValidation sqref="F3:F12" showErrorMessage="1" showInputMessage="1" allowBlank="1" type="list">
      <formula1>"TX,CO,OH,AZ,GA,WA,CA,NY,FL,IL"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</cols>
  <sheetData>
    <row r="1" ht="26" customHeight="1">
      <c r="A1" s="1" t="inlineStr">
        <is>
          <t>W-2 Withholding Dashboard - Tax Year 2026</t>
        </is>
      </c>
    </row>
    <row r="2"/>
    <row r="3">
      <c r="A3" s="20" t="inlineStr">
        <is>
          <t>Key Metric</t>
        </is>
      </c>
      <c r="B3" s="20" t="inlineStr">
        <is>
          <t>Value</t>
        </is>
      </c>
    </row>
    <row r="4">
      <c r="A4" s="21" t="inlineStr">
        <is>
          <t>Total Employees</t>
        </is>
      </c>
      <c r="B4" s="22">
        <f>COUNTA('W2 Summary'!A3:A12)</f>
        <v/>
      </c>
    </row>
    <row r="5">
      <c r="A5" s="23" t="inlineStr">
        <is>
          <t>Total Box1 Wages</t>
        </is>
      </c>
      <c r="B5" s="24">
        <f>'W2 Summary'!G13</f>
        <v/>
      </c>
    </row>
    <row r="6">
      <c r="A6" s="21" t="inlineStr">
        <is>
          <t>Total Federal Tax Withheld</t>
        </is>
      </c>
      <c r="B6" s="25">
        <f>'W2 Summary'!H13</f>
        <v/>
      </c>
    </row>
    <row r="7">
      <c r="A7" s="23" t="inlineStr">
        <is>
          <t>Total Social Security Tax Withheld</t>
        </is>
      </c>
      <c r="B7" s="24">
        <f>'W2 Summary'!J13</f>
        <v/>
      </c>
    </row>
    <row r="8">
      <c r="A8" s="21" t="inlineStr">
        <is>
          <t>Total Medicare Tax Withheld</t>
        </is>
      </c>
      <c r="B8" s="25">
        <f>'W2 Summary'!L13</f>
        <v/>
      </c>
    </row>
    <row r="9">
      <c r="A9" s="23" t="inlineStr">
        <is>
          <t>Total State Income Tax Withheld</t>
        </is>
      </c>
      <c r="B9" s="24">
        <f>'W2 Summary'!N13</f>
        <v/>
      </c>
    </row>
    <row r="10">
      <c r="A10" s="21" t="inlineStr">
        <is>
          <t>Total Overall Withholding</t>
        </is>
      </c>
      <c r="B10" s="25">
        <f>'W2 Summary'!R13</f>
        <v/>
      </c>
    </row>
    <row r="11">
      <c r="A11" s="23" t="inlineStr">
        <is>
          <t>Average Effective Federal Rate</t>
        </is>
      </c>
      <c r="B11" s="26">
        <f>'W2 Summary'!O14</f>
        <v/>
      </c>
    </row>
    <row r="12"/>
    <row r="13"/>
    <row r="14">
      <c r="A14" s="13" t="inlineStr">
        <is>
          <t>Withholding Category</t>
        </is>
      </c>
      <c r="B14" s="13" t="inlineStr">
        <is>
          <t>Amount</t>
        </is>
      </c>
    </row>
    <row r="15">
      <c r="A15" s="27" t="inlineStr">
        <is>
          <t>Federal Income Tax</t>
        </is>
      </c>
      <c r="B15" s="28">
        <f>'W2 Summary'!H13</f>
        <v/>
      </c>
    </row>
    <row r="16">
      <c r="A16" s="27" t="inlineStr">
        <is>
          <t>Social Security Tax</t>
        </is>
      </c>
      <c r="B16" s="28">
        <f>'W2 Summary'!J13</f>
        <v/>
      </c>
    </row>
    <row r="17">
      <c r="A17" s="27" t="inlineStr">
        <is>
          <t>Medicare Tax</t>
        </is>
      </c>
      <c r="B17" s="28">
        <f>'W2 Summary'!L13</f>
        <v/>
      </c>
    </row>
    <row r="18">
      <c r="A18" s="27" t="inlineStr">
        <is>
          <t>State Income Tax</t>
        </is>
      </c>
      <c r="B18" s="28">
        <f>'W2 Summary'!N13</f>
        <v/>
      </c>
    </row>
    <row r="19"/>
    <row r="20"/>
    <row r="21">
      <c r="A21" s="13" t="inlineStr">
        <is>
          <t>Employee</t>
        </is>
      </c>
      <c r="B21" s="13" t="inlineStr">
        <is>
          <t>Box1 Wages</t>
        </is>
      </c>
      <c r="C21" s="13" t="inlineStr">
        <is>
          <t>Fed Tax W/H</t>
        </is>
      </c>
    </row>
    <row r="22">
      <c r="A22" s="27">
        <f>'W2 Summary'!A3</f>
        <v/>
      </c>
      <c r="B22" s="17">
        <f>'W2 Summary'!G3</f>
        <v/>
      </c>
      <c r="C22" s="17">
        <f>'W2 Summary'!H3</f>
        <v/>
      </c>
    </row>
    <row r="23">
      <c r="A23" s="27">
        <f>'W2 Summary'!A4</f>
        <v/>
      </c>
      <c r="B23" s="17">
        <f>'W2 Summary'!G4</f>
        <v/>
      </c>
      <c r="C23" s="17">
        <f>'W2 Summary'!H4</f>
        <v/>
      </c>
    </row>
    <row r="24">
      <c r="A24" s="27">
        <f>'W2 Summary'!A5</f>
        <v/>
      </c>
      <c r="B24" s="17">
        <f>'W2 Summary'!G5</f>
        <v/>
      </c>
      <c r="C24" s="17">
        <f>'W2 Summary'!H5</f>
        <v/>
      </c>
    </row>
    <row r="25">
      <c r="A25" s="27">
        <f>'W2 Summary'!A6</f>
        <v/>
      </c>
      <c r="B25" s="17">
        <f>'W2 Summary'!G6</f>
        <v/>
      </c>
      <c r="C25" s="17">
        <f>'W2 Summary'!H6</f>
        <v/>
      </c>
    </row>
    <row r="26">
      <c r="A26" s="27">
        <f>'W2 Summary'!A7</f>
        <v/>
      </c>
      <c r="B26" s="17">
        <f>'W2 Summary'!G7</f>
        <v/>
      </c>
      <c r="C26" s="17">
        <f>'W2 Summary'!H7</f>
        <v/>
      </c>
    </row>
    <row r="27">
      <c r="A27" s="27">
        <f>'W2 Summary'!A8</f>
        <v/>
      </c>
      <c r="B27" s="17">
        <f>'W2 Summary'!G8</f>
        <v/>
      </c>
      <c r="C27" s="17">
        <f>'W2 Summary'!H8</f>
        <v/>
      </c>
    </row>
    <row r="28">
      <c r="A28" s="27">
        <f>'W2 Summary'!A9</f>
        <v/>
      </c>
      <c r="B28" s="17">
        <f>'W2 Summary'!G9</f>
        <v/>
      </c>
      <c r="C28" s="17">
        <f>'W2 Summary'!H9</f>
        <v/>
      </c>
    </row>
    <row r="29">
      <c r="A29" s="27">
        <f>'W2 Summary'!A10</f>
        <v/>
      </c>
      <c r="B29" s="17">
        <f>'W2 Summary'!G10</f>
        <v/>
      </c>
      <c r="C29" s="17">
        <f>'W2 Summary'!H10</f>
        <v/>
      </c>
    </row>
    <row r="30">
      <c r="A30" s="27">
        <f>'W2 Summary'!A11</f>
        <v/>
      </c>
      <c r="B30" s="17">
        <f>'W2 Summary'!G11</f>
        <v/>
      </c>
      <c r="C30" s="17">
        <f>'W2 Summary'!H11</f>
        <v/>
      </c>
    </row>
    <row r="31">
      <c r="A31" s="27">
        <f>'W2 Summary'!A12</f>
        <v/>
      </c>
      <c r="B31" s="17">
        <f>'W2 Summary'!G12</f>
        <v/>
      </c>
      <c r="C31" s="17">
        <f>'W2 Summary'!H12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" t="inlineStr">
        <is>
          <t>How to Use This Template</t>
        </is>
      </c>
    </row>
    <row r="2"/>
    <row r="3">
      <c r="A3" s="20" t="inlineStr">
        <is>
          <t>Section</t>
        </is>
      </c>
      <c r="B3" s="20" t="inlineStr">
        <is>
          <t>Description</t>
        </is>
      </c>
    </row>
    <row r="4" ht="42" customHeight="1">
      <c r="A4" s="29" t="inlineStr">
        <is>
          <t>W2 Summary Sheet</t>
        </is>
      </c>
      <c r="B4" s="30" t="inlineStr">
        <is>
          <t>Enter one row per employee with data pulled directly from each employee's Form W-2. Yellow-style input columns include Box1 (Wages, Tips, Other Compensation), Box2 (Federal Income Tax Withheld), Box3-4 (Social Security Wages/Tax), Box5-6 (Medicare Wages/Tax), and Box16-17 (State Wages/State Income Tax).</t>
        </is>
      </c>
    </row>
    <row r="5" ht="42" customHeight="1">
      <c r="A5" s="31" t="inlineStr">
        <is>
          <t>Effective Fed Rate</t>
        </is>
      </c>
      <c r="B5" s="32" t="inlineStr">
        <is>
          <t>Automatically calculated as Box2 divided by Box1 (Federal Income Tax Withheld / Wages). Useful to spot outliers versus expected withholding brackets.</t>
        </is>
      </c>
    </row>
    <row r="6" ht="42" customHeight="1">
      <c r="A6" s="29" t="inlineStr">
        <is>
          <t>SS Tax Check</t>
        </is>
      </c>
      <c r="B6" s="30" t="inlineStr">
        <is>
          <t>Verifies Box4 equals approximately 6.2% of Box3 (the 2026 Social Security tax rate). Displays OK or Review if the amounts do not reconcile within $0.50.</t>
        </is>
      </c>
    </row>
    <row r="7" ht="42" customHeight="1">
      <c r="A7" s="31" t="inlineStr">
        <is>
          <t>Medicare Tax Check</t>
        </is>
      </c>
      <c r="B7" s="32" t="inlineStr">
        <is>
          <t>Verifies Box6 equals approximately 1.45% of Box5 (the Medicare tax rate). Displays OK or Review if the amounts do not reconcile within $0.50.</t>
        </is>
      </c>
    </row>
    <row r="8" ht="42" customHeight="1">
      <c r="A8" s="29" t="inlineStr">
        <is>
          <t>Total Withholding</t>
        </is>
      </c>
      <c r="B8" s="30" t="inlineStr">
        <is>
          <t>Sums Federal, Social Security, Medicare, and State Income Tax withheld for each employee (Box2 + Box4 + Box6 + Box17).</t>
        </is>
      </c>
    </row>
    <row r="9" ht="42" customHeight="1">
      <c r="A9" s="31" t="inlineStr">
        <is>
          <t>Totals / Average Rows</t>
        </is>
      </c>
      <c r="B9" s="32" t="inlineStr">
        <is>
          <t>Bottom rows automatically total each dollar column with SUM formulas and compute company-wide averages, including the average effective federal withholding rate.</t>
        </is>
      </c>
    </row>
    <row r="10" ht="42" customHeight="1">
      <c r="A10" s="29" t="inlineStr">
        <is>
          <t>State Dropdown</t>
        </is>
      </c>
      <c r="B10" s="30" t="inlineStr">
        <is>
          <t>Column F (State) uses a data validation dropdown list restricted to the states present in this sample file. Add more states to the list as needed.</t>
        </is>
      </c>
    </row>
    <row r="11" ht="42" customHeight="1">
      <c r="A11" s="31" t="inlineStr">
        <is>
          <t>Dashboard Sheet</t>
        </is>
      </c>
      <c r="B11" s="32" t="inlineStr">
        <is>
          <t>Displays key aggregate metrics (total wages, total withholding by category, employee count) plus a bar chart comparing wages to federal withholding and a pie chart of total withholding by category.</t>
        </is>
      </c>
    </row>
    <row r="12" ht="42" customHeight="1">
      <c r="A12" s="29" t="inlineStr">
        <is>
          <t>Conditional Formatting</t>
        </is>
      </c>
      <c r="B12" s="30" t="inlineStr">
        <is>
          <t>The SS Tax Check and Medicare Tax Check columns are automatically shaded green for OK and red for Review so discrepancies are easy to spot before filing.</t>
        </is>
      </c>
    </row>
    <row r="13" ht="42" customHeight="1">
      <c r="A13" s="31" t="inlineStr">
        <is>
          <t>Reminder</t>
        </is>
      </c>
      <c r="B13" s="32" t="inlineStr">
        <is>
          <t>This template summarizes data already reported on issued Forms W-2. It does not replace official IRS Form W-2/W-3 filings. Verify EIN, SSN, and all box amounts against original payroll records before use in Schedule C, 1040, or 941 reconciliations.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2026-07-21T18:04:17Z</dcterms:created>
  <dcterms:modified xmlns:dcterms="http://purl.org/dc/terms/" xmlns:xsi="http://www.w3.org/2001/XMLSchema-instance" xsi:type="dcterms:W3CDTF">2026-07-21T18:04:17Z</dcterms:modified>
</cp:coreProperties>
</file>