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ps &amp; Expens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'Trips &amp; Expenses'!$A$1:$U$11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MM/DD/YYYY"/>
    <numFmt numFmtId="165" formatCode="&quot;$&quot;#,##0.00"/>
    <numFmt numFmtId="166" formatCode="0.0%"/>
  </numFmts>
  <fonts count="10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0"/>
    </font>
    <font>
      <b val="1"/>
      <color rgb="00FFFFFF"/>
      <sz val="16"/>
    </font>
    <font>
      <b val="1"/>
      <color rgb="000F766E"/>
      <sz val="14"/>
    </font>
    <font>
      <b val="1"/>
      <color rgb="00D80621"/>
      <sz val="14"/>
    </font>
    <font>
      <b val="1"/>
      <color rgb="0016A34A"/>
      <sz val="14"/>
    </font>
    <font>
      <b val="1"/>
      <color rgb="000F766E"/>
      <sz val="11"/>
    </font>
    <font>
      <b val="1"/>
      <color rgb="00FFFFFF"/>
      <sz val="15"/>
    </font>
    <font>
      <b val="1"/>
      <color rgb="00FFFFFF"/>
      <sz val="10"/>
    </font>
  </fonts>
  <fills count="1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E0F2FE"/>
      </patternFill>
    </fill>
    <fill>
      <patternFill patternType="solid">
        <fgColor rgb="00FEF9C3"/>
      </patternFill>
    </fill>
    <fill>
      <patternFill patternType="solid">
        <fgColor rgb="00FEE2E2"/>
      </patternFill>
    </fill>
    <fill>
      <patternFill patternType="solid">
        <fgColor rgb="00DCFCE7"/>
      </patternFill>
    </fill>
    <fill>
      <patternFill patternType="solid">
        <fgColor rgb="00F5F3FF"/>
      </patternFill>
    </fill>
    <fill>
      <patternFill patternType="solid">
        <fgColor rgb="00F0FDF4"/>
      </patternFill>
    </fill>
    <fill>
      <patternFill patternType="solid">
        <fgColor rgb="00CCFBF1"/>
      </patternFill>
    </fill>
    <fill>
      <patternFill patternType="solid">
        <fgColor rgb="001E293B"/>
      </patternFill>
    </fill>
    <fill>
      <patternFill patternType="solid">
        <fgColor rgb="00D80621"/>
      </patternFill>
    </fill>
    <fill>
      <patternFill patternType="solid">
        <fgColor rgb="00E2E8F0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right" vertical="center"/>
    </xf>
    <xf numFmtId="4" fontId="0" fillId="3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5" fontId="0" fillId="6" borderId="1" applyAlignment="1" pivotButton="0" quotePrefix="0" xfId="0">
      <alignment horizontal="right" vertical="center"/>
    </xf>
    <xf numFmtId="165" fontId="0" fillId="7" borderId="1" applyAlignment="1" pivotButton="0" quotePrefix="0" xfId="0">
      <alignment horizontal="right" vertical="center"/>
    </xf>
    <xf numFmtId="166" fontId="0" fillId="8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right" vertical="center"/>
    </xf>
    <xf numFmtId="0" fontId="0" fillId="9" borderId="1" applyAlignment="1" pivotButton="0" quotePrefix="0" xfId="0">
      <alignment horizontal="center" vertical="center" wrapText="1"/>
    </xf>
    <xf numFmtId="0" fontId="2" fillId="10" borderId="1" applyAlignment="1" pivotButton="0" quotePrefix="0" xfId="0">
      <alignment horizontal="center" vertical="center" wrapText="1"/>
    </xf>
    <xf numFmtId="4" fontId="2" fillId="10" borderId="1" applyAlignment="1" pivotButton="0" quotePrefix="0" xfId="0">
      <alignment horizontal="right" vertical="center"/>
    </xf>
    <xf numFmtId="165" fontId="2" fillId="10" borderId="1" applyAlignment="1" pivotButton="0" quotePrefix="0" xfId="0">
      <alignment horizontal="right" vertical="center"/>
    </xf>
    <xf numFmtId="3" fontId="2" fillId="10" borderId="1" applyAlignment="1" pivotButton="0" quotePrefix="0" xfId="0">
      <alignment horizontal="right" vertical="center"/>
    </xf>
    <xf numFmtId="0" fontId="2" fillId="10" borderId="1" pivotButton="0" quotePrefix="0" xfId="0"/>
    <xf numFmtId="165" fontId="2" fillId="10" borderId="1" pivotButton="0" quotePrefix="0" xfId="0"/>
    <xf numFmtId="0" fontId="3" fillId="11" borderId="0" applyAlignment="1" pivotButton="0" quotePrefix="0" xfId="0">
      <alignment horizontal="center" vertical="center"/>
    </xf>
    <xf numFmtId="0" fontId="1" fillId="12" borderId="1" applyAlignment="1" pivotButton="0" quotePrefix="0" xfId="0">
      <alignment horizontal="center" vertical="center" wrapText="1"/>
    </xf>
    <xf numFmtId="0" fontId="2" fillId="13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7" fillId="0" borderId="0" applyAlignment="1" pivotButton="0" quotePrefix="0" xfId="0">
      <alignment horizontal="center" vertical="center" wrapText="1"/>
    </xf>
    <xf numFmtId="0" fontId="7" fillId="0" borderId="0" pivotButton="0" quotePrefix="0" xfId="0"/>
    <xf numFmtId="165" fontId="4" fillId="14" borderId="1" applyAlignment="1" pivotButton="0" quotePrefix="0" xfId="0">
      <alignment horizontal="center" vertical="center" wrapText="1"/>
    </xf>
    <xf numFmtId="0" fontId="0" fillId="15" borderId="1" applyAlignment="1" pivotButton="0" quotePrefix="0" xfId="0">
      <alignment horizontal="right" vertical="center"/>
    </xf>
    <xf numFmtId="165" fontId="0" fillId="15" borderId="1" applyAlignment="1" pivotButton="0" quotePrefix="0" xfId="0">
      <alignment horizontal="right" vertical="center"/>
    </xf>
    <xf numFmtId="0" fontId="0" fillId="15" borderId="1" applyAlignment="1" pivotButton="0" quotePrefix="0" xfId="0">
      <alignment horizontal="left" vertical="center" wrapText="1"/>
    </xf>
    <xf numFmtId="0" fontId="0" fillId="16" borderId="1" applyAlignment="1" pivotButton="0" quotePrefix="0" xfId="0">
      <alignment horizontal="right" vertical="center"/>
    </xf>
    <xf numFmtId="165" fontId="0" fillId="16" borderId="1" applyAlignment="1" pivotButton="0" quotePrefix="0" xfId="0">
      <alignment horizontal="right" vertical="center"/>
    </xf>
    <xf numFmtId="0" fontId="0" fillId="16" borderId="1" applyAlignment="1" pivotButton="0" quotePrefix="0" xfId="0">
      <alignment horizontal="left" vertical="center" wrapText="1"/>
    </xf>
    <xf numFmtId="165" fontId="5" fillId="14" borderId="1" applyAlignment="1" pivotButton="0" quotePrefix="0" xfId="0">
      <alignment horizontal="center" vertical="center" wrapText="1"/>
    </xf>
    <xf numFmtId="165" fontId="6" fillId="14" borderId="1" applyAlignment="1" pivotButton="0" quotePrefix="0" xfId="0">
      <alignment horizontal="center" vertical="center" wrapText="1"/>
    </xf>
    <xf numFmtId="4" fontId="4" fillId="14" borderId="1" applyAlignment="1" pivotButton="0" quotePrefix="0" xfId="0">
      <alignment horizontal="center" vertical="center" wrapText="1"/>
    </xf>
    <xf numFmtId="3" fontId="4" fillId="14" borderId="1" applyAlignment="1" pivotButton="0" quotePrefix="0" xfId="0">
      <alignment horizontal="center" vertical="center" wrapText="1"/>
    </xf>
    <xf numFmtId="166" fontId="4" fillId="14" borderId="1" applyAlignment="1" pivotButton="0" quotePrefix="0" xfId="0">
      <alignment horizontal="center" vertical="center" wrapText="1"/>
    </xf>
    <xf numFmtId="166" fontId="5" fillId="14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/>
    </xf>
    <xf numFmtId="0" fontId="9" fillId="17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7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 wrapText="1"/>
    </xf>
    <xf numFmtId="10" fontId="0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Weekly: Gross Earnings vs Expenses vs Net Profit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'Dashboard'!G4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'Dashboard'!$F$5:$F$8</f>
            </numRef>
          </cat>
          <val>
            <numRef>
              <f>'Dashboard'!$G$5:$G$8</f>
            </numRef>
          </val>
        </ser>
        <ser>
          <idx val="1"/>
          <order val="1"/>
          <tx>
            <strRef>
              <f>'Dashboard'!H4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'Dashboard'!$F$5:$F$8</f>
            </numRef>
          </cat>
          <val>
            <numRef>
              <f>'Dashboard'!$H$5:$H$8</f>
            </numRef>
          </val>
        </ser>
        <ser>
          <idx val="2"/>
          <order val="2"/>
          <tx>
            <strRef>
              <f>'Dashboard'!I4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'Dashboard'!$F$5:$F$8</f>
            </numRef>
          </cat>
          <val>
            <numRef>
              <f>'Dashboard'!$I$5:$I$8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Week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Profit Trend by Trip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'Dashboard'!I4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'Dashboard'!$I$5:$I$8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Trip #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Profit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Expense Breakdown by Category</a:t>
            </a:r>
          </a:p>
        </rich>
      </tx>
    </title>
    <plotArea>
      <pieChart>
        <varyColors val="1"/>
        <ser>
          <idx val="0"/>
          <order val="0"/>
          <tx>
            <strRef>
              <f>'Dashboard'!L4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'Dashboard'!$K$5:$K$9</f>
            </numRef>
          </cat>
          <val>
            <numRef>
              <f>'Dashboard'!$L$5:$L$9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9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25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10</col>
      <colOff>0</colOff>
      <row>9</row>
      <rowOff>0</rowOff>
    </from>
    <ext cx="576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8" customWidth="1" min="2" max="2"/>
    <col width="20" customWidth="1" min="3" max="3"/>
    <col width="16" customWidth="1" min="4" max="4"/>
    <col width="7" customWidth="1" min="5" max="5"/>
    <col width="20" customWidth="1" min="6" max="6"/>
    <col width="13" customWidth="1" min="7" max="7"/>
    <col width="13" customWidth="1" min="8" max="8"/>
    <col width="11" customWidth="1" min="9" max="9"/>
    <col width="11" customWidth="1" min="10" max="10"/>
    <col width="11" customWidth="1" min="11" max="11"/>
    <col width="13" customWidth="1" min="12" max="12"/>
    <col width="15" customWidth="1" min="13" max="13"/>
    <col width="15" customWidth="1" min="14" max="14"/>
    <col width="15" customWidth="1" min="15" max="15"/>
    <col width="15" customWidth="1" min="16" max="16"/>
    <col width="13" customWidth="1" min="17" max="17"/>
    <col width="18" customWidth="1" min="18" max="18"/>
    <col width="22" customWidth="1" min="19" max="19"/>
    <col width="14" customWidth="1" min="20" max="20"/>
    <col width="22" customWidth="1" min="21" max="21"/>
  </cols>
  <sheetData>
    <row r="1" ht="30" customHeight="1">
      <c r="A1" s="1" t="inlineStr">
        <is>
          <t>Trip Date</t>
        </is>
      </c>
      <c r="B1" s="1" t="inlineStr">
        <is>
          <t>Week</t>
        </is>
      </c>
      <c r="C1" s="1" t="inlineStr">
        <is>
          <t>Rideshare Platform</t>
        </is>
      </c>
      <c r="D1" s="1" t="inlineStr">
        <is>
          <t>City</t>
        </is>
      </c>
      <c r="E1" s="1" t="inlineStr">
        <is>
          <t>State</t>
        </is>
      </c>
      <c r="F1" s="1" t="inlineStr">
        <is>
          <t>Trip Type</t>
        </is>
      </c>
      <c r="G1" s="1" t="inlineStr">
        <is>
          <t>Miles Driven</t>
        </is>
      </c>
      <c r="H1" s="1" t="inlineStr">
        <is>
          <t>Gross Fare</t>
        </is>
      </c>
      <c r="I1" s="1" t="inlineStr">
        <is>
          <t>Tips</t>
        </is>
      </c>
      <c r="J1" s="1" t="inlineStr">
        <is>
          <t>Bonuses</t>
        </is>
      </c>
      <c r="K1" s="1" t="inlineStr">
        <is>
          <t>Toll Fees</t>
        </is>
      </c>
      <c r="L1" s="1" t="inlineStr">
        <is>
          <t>Parking Fees</t>
        </is>
      </c>
      <c r="M1" s="1" t="inlineStr">
        <is>
          <t>Gas / Charging</t>
        </is>
      </c>
      <c r="N1" s="1" t="inlineStr">
        <is>
          <t>Other Expenses</t>
        </is>
      </c>
      <c r="O1" s="1" t="inlineStr">
        <is>
          <t>Total Earnings</t>
        </is>
      </c>
      <c r="P1" s="1" t="inlineStr">
        <is>
          <t>Total Expenses</t>
        </is>
      </c>
      <c r="Q1" s="1" t="inlineStr">
        <is>
          <t>Net Profit</t>
        </is>
      </c>
      <c r="R1" s="1" t="inlineStr">
        <is>
          <t>Business Miles %</t>
        </is>
      </c>
      <c r="S1" s="1" t="inlineStr">
        <is>
          <t>Est. Vehicle Wear Cost</t>
        </is>
      </c>
      <c r="T1" s="1" t="inlineStr">
        <is>
          <t>Is Profitable?</t>
        </is>
      </c>
      <c r="U1" s="1" t="inlineStr">
        <is>
          <t>Notes</t>
        </is>
      </c>
    </row>
    <row r="2">
      <c r="A2" s="2" t="inlineStr">
        <is>
          <t>06/02/2026</t>
        </is>
      </c>
      <c r="B2" s="3" t="inlineStr">
        <is>
          <t>W1</t>
        </is>
      </c>
      <c r="C2" s="3" t="inlineStr">
        <is>
          <t>Uber</t>
        </is>
      </c>
      <c r="D2" s="4" t="inlineStr">
        <is>
          <t>Austin</t>
        </is>
      </c>
      <c r="E2" s="3" t="inlineStr">
        <is>
          <t>TX</t>
        </is>
      </c>
      <c r="F2" s="3" t="inlineStr">
        <is>
          <t>Airport Drop-off</t>
        </is>
      </c>
      <c r="G2" s="5" t="n">
        <v>22.4</v>
      </c>
      <c r="H2" s="6" t="n">
        <v>28.5</v>
      </c>
      <c r="I2" s="6" t="n">
        <v>5</v>
      </c>
      <c r="J2" s="6" t="n">
        <v>3</v>
      </c>
      <c r="K2" s="6" t="n">
        <v>2.5</v>
      </c>
      <c r="L2" s="6" t="n">
        <v>0</v>
      </c>
      <c r="M2" s="6" t="n">
        <v>4.8</v>
      </c>
      <c r="N2" s="6" t="n">
        <v>0</v>
      </c>
      <c r="O2" s="7">
        <f>H2+I2+J2</f>
        <v/>
      </c>
      <c r="P2" s="8">
        <f>K2+L2+M2+N2+S2</f>
        <v/>
      </c>
      <c r="Q2" s="9">
        <f>O2-P2</f>
        <v/>
      </c>
      <c r="R2" s="10">
        <f>IF(G2&gt;0,1,0)</f>
        <v/>
      </c>
      <c r="S2" s="11">
        <f>G2*0.20</f>
        <v/>
      </c>
      <c r="T2" s="12">
        <f>IF(Q2&gt;0,"Yes","No")</f>
        <v/>
      </c>
    </row>
    <row r="3">
      <c r="A3" s="2" t="inlineStr">
        <is>
          <t>06/04/2026</t>
        </is>
      </c>
      <c r="B3" s="3" t="inlineStr">
        <is>
          <t>W1</t>
        </is>
      </c>
      <c r="C3" s="3" t="inlineStr">
        <is>
          <t>Uber</t>
        </is>
      </c>
      <c r="D3" s="4" t="inlineStr">
        <is>
          <t>Denver</t>
        </is>
      </c>
      <c r="E3" s="3" t="inlineStr">
        <is>
          <t>CO</t>
        </is>
      </c>
      <c r="F3" s="3" t="inlineStr">
        <is>
          <t>Late-Night Ride</t>
        </is>
      </c>
      <c r="G3" s="5" t="n">
        <v>18.1</v>
      </c>
      <c r="H3" s="6" t="n">
        <v>22</v>
      </c>
      <c r="I3" s="6" t="n">
        <v>4</v>
      </c>
      <c r="J3" s="6" t="n">
        <v>0</v>
      </c>
      <c r="K3" s="6" t="n">
        <v>0</v>
      </c>
      <c r="L3" s="6" t="n">
        <v>1</v>
      </c>
      <c r="M3" s="6" t="n">
        <v>3.9</v>
      </c>
      <c r="N3" s="6" t="n">
        <v>1.5</v>
      </c>
      <c r="O3" s="7">
        <f>H3+I3+J3</f>
        <v/>
      </c>
      <c r="P3" s="8">
        <f>K3+L3+M3+N3+S3</f>
        <v/>
      </c>
      <c r="Q3" s="9">
        <f>O3-P3</f>
        <v/>
      </c>
      <c r="R3" s="10">
        <f>IF(G3&gt;0,1,0)</f>
        <v/>
      </c>
      <c r="S3" s="11">
        <f>G3*0.20</f>
        <v/>
      </c>
      <c r="T3" s="12">
        <f>IF(Q3&gt;0,"Yes","No")</f>
        <v/>
      </c>
    </row>
    <row r="4">
      <c r="A4" s="2" t="inlineStr">
        <is>
          <t>06/06/2026</t>
        </is>
      </c>
      <c r="B4" s="3" t="inlineStr">
        <is>
          <t>W1</t>
        </is>
      </c>
      <c r="C4" s="3" t="inlineStr">
        <is>
          <t>Uber</t>
        </is>
      </c>
      <c r="D4" s="4" t="inlineStr">
        <is>
          <t>Phoenix</t>
        </is>
      </c>
      <c r="E4" s="3" t="inlineStr">
        <is>
          <t>AZ</t>
        </is>
      </c>
      <c r="F4" s="3" t="inlineStr">
        <is>
          <t>Weekday Commute</t>
        </is>
      </c>
      <c r="G4" s="5" t="n">
        <v>14.7</v>
      </c>
      <c r="H4" s="6" t="n">
        <v>17.5</v>
      </c>
      <c r="I4" s="6" t="n">
        <v>2</v>
      </c>
      <c r="J4" s="6" t="n">
        <v>0</v>
      </c>
      <c r="K4" s="6" t="n">
        <v>0</v>
      </c>
      <c r="L4" s="6" t="n">
        <v>0</v>
      </c>
      <c r="M4" s="6" t="n">
        <v>3.2</v>
      </c>
      <c r="N4" s="6" t="n">
        <v>0</v>
      </c>
      <c r="O4" s="7">
        <f>H4+I4+J4</f>
        <v/>
      </c>
      <c r="P4" s="8">
        <f>K4+L4+M4+N4+S4</f>
        <v/>
      </c>
      <c r="Q4" s="9">
        <f>O4-P4</f>
        <v/>
      </c>
      <c r="R4" s="10">
        <f>IF(G4&gt;0,1,0)</f>
        <v/>
      </c>
      <c r="S4" s="11">
        <f>G4*0.20</f>
        <v/>
      </c>
      <c r="T4" s="12">
        <f>IF(Q4&gt;0,"Yes","No")</f>
        <v/>
      </c>
    </row>
    <row r="5">
      <c r="A5" s="2" t="inlineStr">
        <is>
          <t>06/08/2026</t>
        </is>
      </c>
      <c r="B5" s="3" t="inlineStr">
        <is>
          <t>W2</t>
        </is>
      </c>
      <c r="C5" s="3" t="inlineStr">
        <is>
          <t>Uber</t>
        </is>
      </c>
      <c r="D5" s="4" t="inlineStr">
        <is>
          <t>Atlanta</t>
        </is>
      </c>
      <c r="E5" s="3" t="inlineStr">
        <is>
          <t>GA</t>
        </is>
      </c>
      <c r="F5" s="3" t="inlineStr">
        <is>
          <t>Surge Pricing</t>
        </is>
      </c>
      <c r="G5" s="5" t="n">
        <v>25.3</v>
      </c>
      <c r="H5" s="6" t="n">
        <v>38</v>
      </c>
      <c r="I5" s="6" t="n">
        <v>7</v>
      </c>
      <c r="J5" s="6" t="n">
        <v>5</v>
      </c>
      <c r="K5" s="6" t="n">
        <v>3</v>
      </c>
      <c r="L5" s="6" t="n">
        <v>0</v>
      </c>
      <c r="M5" s="6" t="n">
        <v>5.5</v>
      </c>
      <c r="N5" s="6" t="n">
        <v>0</v>
      </c>
      <c r="O5" s="7">
        <f>H5+I5+J5</f>
        <v/>
      </c>
      <c r="P5" s="8">
        <f>K5+L5+M5+N5+S5</f>
        <v/>
      </c>
      <c r="Q5" s="9">
        <f>O5-P5</f>
        <v/>
      </c>
      <c r="R5" s="10">
        <f>IF(G5&gt;0,1,0)</f>
        <v/>
      </c>
      <c r="S5" s="11">
        <f>G5*0.20</f>
        <v/>
      </c>
      <c r="T5" s="12">
        <f>IF(Q5&gt;0,"Yes","No")</f>
        <v/>
      </c>
    </row>
    <row r="6">
      <c r="A6" s="2" t="inlineStr">
        <is>
          <t>06/10/2026</t>
        </is>
      </c>
      <c r="B6" s="3" t="inlineStr">
        <is>
          <t>W2</t>
        </is>
      </c>
      <c r="C6" s="3" t="inlineStr">
        <is>
          <t>Lyft</t>
        </is>
      </c>
      <c r="D6" s="4" t="inlineStr">
        <is>
          <t>Seattle</t>
        </is>
      </c>
      <c r="E6" s="3" t="inlineStr">
        <is>
          <t>WA</t>
        </is>
      </c>
      <c r="F6" s="3" t="inlineStr">
        <is>
          <t>Rain/Wait Time</t>
        </is>
      </c>
      <c r="G6" s="5" t="n">
        <v>19.8</v>
      </c>
      <c r="H6" s="6" t="n">
        <v>21</v>
      </c>
      <c r="I6" s="6" t="n">
        <v>3</v>
      </c>
      <c r="J6" s="6" t="n">
        <v>2</v>
      </c>
      <c r="K6" s="6" t="n">
        <v>0</v>
      </c>
      <c r="L6" s="6" t="n">
        <v>2</v>
      </c>
      <c r="M6" s="6" t="n">
        <v>4.3</v>
      </c>
      <c r="N6" s="6" t="n">
        <v>0.5</v>
      </c>
      <c r="O6" s="7">
        <f>H6+I6+J6</f>
        <v/>
      </c>
      <c r="P6" s="8">
        <f>K6+L6+M6+N6+S6</f>
        <v/>
      </c>
      <c r="Q6" s="9">
        <f>O6-P6</f>
        <v/>
      </c>
      <c r="R6" s="10">
        <f>IF(G6&gt;0,1,0)</f>
        <v/>
      </c>
      <c r="S6" s="11">
        <f>G6*0.20</f>
        <v/>
      </c>
      <c r="T6" s="12">
        <f>IF(Q6&gt;0,"Yes","No")</f>
        <v/>
      </c>
    </row>
    <row r="7">
      <c r="A7" s="2" t="inlineStr">
        <is>
          <t>06/12/2026</t>
        </is>
      </c>
      <c r="B7" s="3" t="inlineStr">
        <is>
          <t>W2</t>
        </is>
      </c>
      <c r="C7" s="3" t="inlineStr">
        <is>
          <t>Uber</t>
        </is>
      </c>
      <c r="D7" s="4" t="inlineStr">
        <is>
          <t>Columbus</t>
        </is>
      </c>
      <c r="E7" s="3" t="inlineStr">
        <is>
          <t>OH</t>
        </is>
      </c>
      <c r="F7" s="3" t="inlineStr">
        <is>
          <t>Short Local Trips</t>
        </is>
      </c>
      <c r="G7" s="5" t="n">
        <v>10.2</v>
      </c>
      <c r="H7" s="6" t="n">
        <v>13</v>
      </c>
      <c r="I7" s="6" t="n">
        <v>1.5</v>
      </c>
      <c r="J7" s="6" t="n">
        <v>0</v>
      </c>
      <c r="K7" s="6" t="n">
        <v>0</v>
      </c>
      <c r="L7" s="6" t="n">
        <v>0</v>
      </c>
      <c r="M7" s="6" t="n">
        <v>2.2</v>
      </c>
      <c r="N7" s="6" t="n">
        <v>0</v>
      </c>
      <c r="O7" s="7">
        <f>H7+I7+J7</f>
        <v/>
      </c>
      <c r="P7" s="8">
        <f>K7+L7+M7+N7+S7</f>
        <v/>
      </c>
      <c r="Q7" s="9">
        <f>O7-P7</f>
        <v/>
      </c>
      <c r="R7" s="10">
        <f>IF(G7&gt;0,1,0)</f>
        <v/>
      </c>
      <c r="S7" s="11">
        <f>G7*0.20</f>
        <v/>
      </c>
      <c r="T7" s="12">
        <f>IF(Q7&gt;0,"Yes","No")</f>
        <v/>
      </c>
    </row>
    <row r="8">
      <c r="A8" s="2" t="inlineStr">
        <is>
          <t>06/14/2026</t>
        </is>
      </c>
      <c r="B8" s="3" t="inlineStr">
        <is>
          <t>W3</t>
        </is>
      </c>
      <c r="C8" s="3" t="inlineStr">
        <is>
          <t>Uber</t>
        </is>
      </c>
      <c r="D8" s="4" t="inlineStr">
        <is>
          <t>Charlotte</t>
        </is>
      </c>
      <c r="E8" s="3" t="inlineStr">
        <is>
          <t>NC</t>
        </is>
      </c>
      <c r="F8" s="3" t="inlineStr">
        <is>
          <t>Event Pickup</t>
        </is>
      </c>
      <c r="G8" s="5" t="n">
        <v>28.6</v>
      </c>
      <c r="H8" s="6" t="n">
        <v>42</v>
      </c>
      <c r="I8" s="6" t="n">
        <v>8</v>
      </c>
      <c r="J8" s="6" t="n">
        <v>6</v>
      </c>
      <c r="K8" s="6" t="n">
        <v>4</v>
      </c>
      <c r="L8" s="6" t="n">
        <v>1</v>
      </c>
      <c r="M8" s="6" t="n">
        <v>6.2</v>
      </c>
      <c r="N8" s="6" t="n">
        <v>1</v>
      </c>
      <c r="O8" s="7">
        <f>H8+I8+J8</f>
        <v/>
      </c>
      <c r="P8" s="8">
        <f>K8+L8+M8+N8+S8</f>
        <v/>
      </c>
      <c r="Q8" s="9">
        <f>O8-P8</f>
        <v/>
      </c>
      <c r="R8" s="10">
        <f>IF(G8&gt;0,1,0)</f>
        <v/>
      </c>
      <c r="S8" s="11">
        <f>G8*0.20</f>
        <v/>
      </c>
      <c r="T8" s="12">
        <f>IF(Q8&gt;0,"Yes","No")</f>
        <v/>
      </c>
    </row>
    <row r="9">
      <c r="A9" s="2" t="inlineStr">
        <is>
          <t>06/16/2026</t>
        </is>
      </c>
      <c r="B9" s="3" t="inlineStr">
        <is>
          <t>W3</t>
        </is>
      </c>
      <c r="C9" s="3" t="inlineStr">
        <is>
          <t>Lyft</t>
        </is>
      </c>
      <c r="D9" s="4" t="inlineStr">
        <is>
          <t>Nashville</t>
        </is>
      </c>
      <c r="E9" s="3" t="inlineStr">
        <is>
          <t>TN</t>
        </is>
      </c>
      <c r="F9" s="3" t="inlineStr">
        <is>
          <t>Weekend Rides</t>
        </is>
      </c>
      <c r="G9" s="5" t="n">
        <v>21.5</v>
      </c>
      <c r="H9" s="6" t="n">
        <v>30</v>
      </c>
      <c r="I9" s="6" t="n">
        <v>5.5</v>
      </c>
      <c r="J9" s="6" t="n">
        <v>4</v>
      </c>
      <c r="K9" s="6" t="n">
        <v>1.5</v>
      </c>
      <c r="L9" s="6" t="n">
        <v>0</v>
      </c>
      <c r="M9" s="6" t="n">
        <v>4.7</v>
      </c>
      <c r="N9" s="6" t="n">
        <v>0</v>
      </c>
      <c r="O9" s="7">
        <f>H9+I9+J9</f>
        <v/>
      </c>
      <c r="P9" s="8">
        <f>K9+L9+M9+N9+S9</f>
        <v/>
      </c>
      <c r="Q9" s="9">
        <f>O9-P9</f>
        <v/>
      </c>
      <c r="R9" s="10">
        <f>IF(G9&gt;0,1,0)</f>
        <v/>
      </c>
      <c r="S9" s="11">
        <f>G9*0.20</f>
        <v/>
      </c>
      <c r="T9" s="12">
        <f>IF(Q9&gt;0,"Yes","No")</f>
        <v/>
      </c>
    </row>
    <row r="10">
      <c r="A10" s="2" t="inlineStr">
        <is>
          <t>06/18/2026</t>
        </is>
      </c>
      <c r="B10" s="3" t="inlineStr">
        <is>
          <t>W3</t>
        </is>
      </c>
      <c r="C10" s="3" t="inlineStr">
        <is>
          <t>Uber</t>
        </is>
      </c>
      <c r="D10" s="4" t="inlineStr">
        <is>
          <t>Chicago</t>
        </is>
      </c>
      <c r="E10" s="3" t="inlineStr">
        <is>
          <t>IL</t>
        </is>
      </c>
      <c r="F10" s="3" t="inlineStr">
        <is>
          <t>Multiple Stops</t>
        </is>
      </c>
      <c r="G10" s="5" t="n">
        <v>16.9</v>
      </c>
      <c r="H10" s="6" t="n">
        <v>24</v>
      </c>
      <c r="I10" s="6" t="n">
        <v>3.5</v>
      </c>
      <c r="J10" s="6" t="n">
        <v>1</v>
      </c>
      <c r="K10" s="6" t="n">
        <v>2</v>
      </c>
      <c r="L10" s="6" t="n">
        <v>1.5</v>
      </c>
      <c r="M10" s="6" t="n">
        <v>3.7</v>
      </c>
      <c r="N10" s="6" t="n">
        <v>2</v>
      </c>
      <c r="O10" s="7">
        <f>H10+I10+J10</f>
        <v/>
      </c>
      <c r="P10" s="8">
        <f>K10+L10+M10+N10+S10</f>
        <v/>
      </c>
      <c r="Q10" s="9">
        <f>O10-P10</f>
        <v/>
      </c>
      <c r="R10" s="10">
        <f>IF(G10&gt;0,1,0)</f>
        <v/>
      </c>
      <c r="S10" s="11">
        <f>G10*0.20</f>
        <v/>
      </c>
      <c r="T10" s="12">
        <f>IF(Q10&gt;0,"Yes","No")</f>
        <v/>
      </c>
    </row>
    <row r="11">
      <c r="A11" s="2" t="inlineStr">
        <is>
          <t>06/20/2026</t>
        </is>
      </c>
      <c r="B11" s="3" t="inlineStr">
        <is>
          <t>W4</t>
        </is>
      </c>
      <c r="C11" s="3" t="inlineStr">
        <is>
          <t>Uber</t>
        </is>
      </c>
      <c r="D11" s="4" t="inlineStr">
        <is>
          <t>Dallas</t>
        </is>
      </c>
      <c r="E11" s="3" t="inlineStr">
        <is>
          <t>TX</t>
        </is>
      </c>
      <c r="F11" s="3" t="inlineStr">
        <is>
          <t>Airport + Tips</t>
        </is>
      </c>
      <c r="G11" s="5" t="n">
        <v>31.2</v>
      </c>
      <c r="H11" s="6" t="n">
        <v>47</v>
      </c>
      <c r="I11" s="6" t="n">
        <v>9</v>
      </c>
      <c r="J11" s="6" t="n">
        <v>7</v>
      </c>
      <c r="K11" s="6" t="n">
        <v>3.5</v>
      </c>
      <c r="L11" s="6" t="n">
        <v>0</v>
      </c>
      <c r="M11" s="6" t="n">
        <v>6.8</v>
      </c>
      <c r="N11" s="6" t="n">
        <v>0</v>
      </c>
      <c r="O11" s="7">
        <f>H11+I11+J11</f>
        <v/>
      </c>
      <c r="P11" s="8">
        <f>K11+L11+M11+N11+S11</f>
        <v/>
      </c>
      <c r="Q11" s="9">
        <f>O11-P11</f>
        <v/>
      </c>
      <c r="R11" s="10">
        <f>IF(G11&gt;0,1,0)</f>
        <v/>
      </c>
      <c r="S11" s="11">
        <f>G11*0.20</f>
        <v/>
      </c>
      <c r="T11" s="12">
        <f>IF(Q11&gt;0,"Yes","No")</f>
        <v/>
      </c>
    </row>
    <row r="12"/>
    <row r="13">
      <c r="A13" s="13" t="inlineStr">
        <is>
          <t>SUMMARY</t>
        </is>
      </c>
      <c r="B13" s="13" t="inlineStr">
        <is>
          <t>Totals →</t>
        </is>
      </c>
      <c r="G13" s="14">
        <f>AVERAGE(G2:G11)</f>
        <v/>
      </c>
      <c r="H13" s="15">
        <f>SUM(H2:H11)</f>
        <v/>
      </c>
      <c r="I13" s="15">
        <f>SUM(I2:I11)</f>
        <v/>
      </c>
      <c r="J13" s="15">
        <f>SUM(J2:J11)</f>
        <v/>
      </c>
      <c r="K13" s="15">
        <f>SUM(K2:K11)</f>
        <v/>
      </c>
      <c r="L13" s="15">
        <f>SUM(L2:L11)</f>
        <v/>
      </c>
      <c r="M13" s="15">
        <f>SUM(M2:M11)</f>
        <v/>
      </c>
      <c r="N13" s="15">
        <f>SUM(N2:N11)</f>
        <v/>
      </c>
      <c r="O13" s="15">
        <f>SUM(O2:O11)</f>
        <v/>
      </c>
      <c r="P13" s="15">
        <f>SUM(P2:P11)</f>
        <v/>
      </c>
      <c r="Q13" s="15">
        <f>SUM(Q2:Q11)</f>
        <v/>
      </c>
      <c r="T13" s="16">
        <f>COUNTIF(T2:T11,"Yes")</f>
        <v/>
      </c>
    </row>
    <row r="14">
      <c r="A14" s="17" t="inlineStr">
        <is>
          <t>Avg Net Profit / Trip:</t>
        </is>
      </c>
      <c r="Q14" s="18">
        <f>AVERAGE(Q2:Q11)</f>
        <v/>
      </c>
    </row>
  </sheetData>
  <autoFilter ref="A1:U11"/>
  <conditionalFormatting sqref="Q2:Q11">
    <cfRule type="expression" priority="1" dxfId="0" stopIfTrue="0">
      <formula>Q2&gt;0</formula>
    </cfRule>
    <cfRule type="expression" priority="2" dxfId="1" stopIfTrue="0">
      <formula>Q2&lt;=0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" customWidth="1" min="1" max="1"/>
    <col width="18" customWidth="1" min="2" max="2"/>
    <col width="5" customWidth="1" min="3" max="3"/>
    <col width="5" customWidth="1" min="4" max="4"/>
    <col width="4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  <col width="20" customWidth="1" min="11" max="11"/>
    <col width="20" customWidth="1" min="12" max="12"/>
  </cols>
  <sheetData>
    <row r="1" ht="36" customHeight="1">
      <c r="A1" s="19" t="inlineStr">
        <is>
          <t>🚗  Uber Driver Earnings &amp; Expenses Dashboard — 2026</t>
        </is>
      </c>
    </row>
    <row r="2">
      <c r="A2" s="20" t="inlineStr">
        <is>
          <t>KEY PERFORMANCE INDICATORS</t>
        </is>
      </c>
      <c r="B2" s="22" t="n"/>
      <c r="C2" s="22" t="n"/>
      <c r="D2" s="22" t="n"/>
      <c r="E2" s="22" t="n"/>
      <c r="F2" s="22" t="n"/>
      <c r="G2" s="22" t="n"/>
      <c r="H2" s="22" t="n"/>
      <c r="I2" s="22" t="n"/>
      <c r="J2" s="22" t="n"/>
      <c r="K2" s="22" t="n"/>
      <c r="L2" s="23" t="n"/>
    </row>
    <row r="3" ht="18" customHeight="1">
      <c r="B3" s="21" t="inlineStr">
        <is>
          <t>Total Gross Earnings</t>
        </is>
      </c>
      <c r="C3" s="22" t="n"/>
      <c r="D3" s="23" t="n"/>
      <c r="F3" s="24" t="inlineStr">
        <is>
          <t>Weekly Summary</t>
        </is>
      </c>
      <c r="K3" s="25" t="inlineStr">
        <is>
          <t>Expense Breakdown</t>
        </is>
      </c>
    </row>
    <row r="4" ht="26" customHeight="1">
      <c r="B4" s="26">
        <f>'Trips &amp; Expenses'!H13</f>
        <v/>
      </c>
      <c r="C4" s="22" t="n"/>
      <c r="D4" s="23" t="n"/>
      <c r="F4" s="1" t="inlineStr">
        <is>
          <t>Week</t>
        </is>
      </c>
      <c r="G4" s="1" t="inlineStr">
        <is>
          <t>Gross Earnings</t>
        </is>
      </c>
      <c r="H4" s="1" t="inlineStr">
        <is>
          <t>Total Expenses</t>
        </is>
      </c>
      <c r="I4" s="1" t="inlineStr">
        <is>
          <t>Net Profit</t>
        </is>
      </c>
      <c r="K4" s="1" t="inlineStr">
        <is>
          <t>Category</t>
        </is>
      </c>
      <c r="L4" s="1" t="inlineStr">
        <is>
          <t>Amount</t>
        </is>
      </c>
    </row>
    <row r="5" ht="18" customHeight="1">
      <c r="B5" s="21" t="inlineStr">
        <is>
          <t>Total Tips</t>
        </is>
      </c>
      <c r="C5" s="22" t="n"/>
      <c r="D5" s="23" t="n"/>
      <c r="F5" s="27" t="inlineStr">
        <is>
          <t>W1</t>
        </is>
      </c>
      <c r="G5" s="28">
        <f>SUMIF('Trips &amp; Expenses'!B2:B11,"W1",'Trips &amp; Expenses'!H2:H11)</f>
        <v/>
      </c>
      <c r="H5" s="28">
        <f>SUMIF('Trips &amp; Expenses'!B2:B11,"W1",'Trips &amp; Expenses'!P2:P11)</f>
        <v/>
      </c>
      <c r="I5" s="28">
        <f>SUMIF('Trips &amp; Expenses'!B2:B11,"W1",'Trips &amp; Expenses'!Q2:Q11)</f>
        <v/>
      </c>
      <c r="K5" s="29" t="inlineStr">
        <is>
          <t>Gas / Charging</t>
        </is>
      </c>
      <c r="L5" s="28">
        <f>SUM('Trips &amp; Expenses'!M2:M11)</f>
        <v/>
      </c>
    </row>
    <row r="6" ht="26" customHeight="1">
      <c r="B6" s="26">
        <f>'Trips &amp; Expenses'!I13</f>
        <v/>
      </c>
      <c r="C6" s="22" t="n"/>
      <c r="D6" s="23" t="n"/>
      <c r="F6" s="30" t="inlineStr">
        <is>
          <t>W2</t>
        </is>
      </c>
      <c r="G6" s="31">
        <f>SUMIF('Trips &amp; Expenses'!B2:B11,"W2",'Trips &amp; Expenses'!H2:H11)</f>
        <v/>
      </c>
      <c r="H6" s="31">
        <f>SUMIF('Trips &amp; Expenses'!B2:B11,"W2",'Trips &amp; Expenses'!P2:P11)</f>
        <v/>
      </c>
      <c r="I6" s="31">
        <f>SUMIF('Trips &amp; Expenses'!B2:B11,"W2",'Trips &amp; Expenses'!Q2:Q11)</f>
        <v/>
      </c>
      <c r="K6" s="32" t="inlineStr">
        <is>
          <t>Toll Fees</t>
        </is>
      </c>
      <c r="L6" s="31">
        <f>SUM('Trips &amp; Expenses'!K2:K11)</f>
        <v/>
      </c>
    </row>
    <row r="7" ht="18" customHeight="1">
      <c r="B7" s="21" t="inlineStr">
        <is>
          <t>Total Bonuses</t>
        </is>
      </c>
      <c r="C7" s="22" t="n"/>
      <c r="D7" s="23" t="n"/>
      <c r="F7" s="27" t="inlineStr">
        <is>
          <t>W3</t>
        </is>
      </c>
      <c r="G7" s="28">
        <f>SUMIF('Trips &amp; Expenses'!B2:B11,"W3",'Trips &amp; Expenses'!H2:H11)</f>
        <v/>
      </c>
      <c r="H7" s="28">
        <f>SUMIF('Trips &amp; Expenses'!B2:B11,"W3",'Trips &amp; Expenses'!P2:P11)</f>
        <v/>
      </c>
      <c r="I7" s="28">
        <f>SUMIF('Trips &amp; Expenses'!B2:B11,"W3",'Trips &amp; Expenses'!Q2:Q11)</f>
        <v/>
      </c>
      <c r="K7" s="29" t="inlineStr">
        <is>
          <t>Parking Fees</t>
        </is>
      </c>
      <c r="L7" s="28">
        <f>SUM('Trips &amp; Expenses'!L2:L11)</f>
        <v/>
      </c>
    </row>
    <row r="8" ht="26" customHeight="1">
      <c r="B8" s="26">
        <f>'Trips &amp; Expenses'!J13</f>
        <v/>
      </c>
      <c r="C8" s="22" t="n"/>
      <c r="D8" s="23" t="n"/>
      <c r="F8" s="30" t="inlineStr">
        <is>
          <t>W4</t>
        </is>
      </c>
      <c r="G8" s="31">
        <f>SUMIF('Trips &amp; Expenses'!B2:B11,"W4",'Trips &amp; Expenses'!H2:H11)</f>
        <v/>
      </c>
      <c r="H8" s="31">
        <f>SUMIF('Trips &amp; Expenses'!B2:B11,"W4",'Trips &amp; Expenses'!P2:P11)</f>
        <v/>
      </c>
      <c r="I8" s="31">
        <f>SUMIF('Trips &amp; Expenses'!B2:B11,"W4",'Trips &amp; Expenses'!Q2:Q11)</f>
        <v/>
      </c>
      <c r="K8" s="32" t="inlineStr">
        <is>
          <t>Other Expenses</t>
        </is>
      </c>
      <c r="L8" s="31">
        <f>SUM('Trips &amp; Expenses'!N2:N11)</f>
        <v/>
      </c>
    </row>
    <row r="9" ht="18" customHeight="1">
      <c r="B9" s="21" t="inlineStr">
        <is>
          <t>Total Expenses</t>
        </is>
      </c>
      <c r="C9" s="22" t="n"/>
      <c r="D9" s="23" t="n"/>
      <c r="K9" s="29" t="inlineStr">
        <is>
          <t>Vehicle Wear</t>
        </is>
      </c>
      <c r="L9" s="28">
        <f>SUM('Trips &amp; Expenses'!S2:S11)</f>
        <v/>
      </c>
    </row>
    <row r="10" ht="26" customHeight="1">
      <c r="B10" s="33">
        <f>'Trips &amp; Expenses'!P13</f>
        <v/>
      </c>
      <c r="C10" s="22" t="n"/>
      <c r="D10" s="23" t="n"/>
    </row>
    <row r="11" ht="18" customHeight="1">
      <c r="B11" s="21" t="inlineStr">
        <is>
          <t>Total Net Profit</t>
        </is>
      </c>
      <c r="C11" s="22" t="n"/>
      <c r="D11" s="23" t="n"/>
    </row>
    <row r="12" ht="26" customHeight="1">
      <c r="B12" s="34">
        <f>'Trips &amp; Expenses'!Q13</f>
        <v/>
      </c>
      <c r="C12" s="22" t="n"/>
      <c r="D12" s="23" t="n"/>
    </row>
    <row r="13" ht="18" customHeight="1">
      <c r="B13" s="21" t="inlineStr">
        <is>
          <t>Total Miles Driven</t>
        </is>
      </c>
      <c r="C13" s="22" t="n"/>
      <c r="D13" s="23" t="n"/>
    </row>
    <row r="14" ht="26" customHeight="1">
      <c r="B14" s="35">
        <f>SUM('Trips &amp; Expenses'!G2:G11)</f>
        <v/>
      </c>
      <c r="C14" s="22" t="n"/>
      <c r="D14" s="23" t="n"/>
    </row>
    <row r="15" ht="18" customHeight="1">
      <c r="B15" s="21" t="inlineStr">
        <is>
          <t>Avg Earnings per Trip</t>
        </is>
      </c>
      <c r="C15" s="22" t="n"/>
      <c r="D15" s="23" t="n"/>
    </row>
    <row r="16" ht="26" customHeight="1">
      <c r="B16" s="26">
        <f>IFERROR('Trips &amp; Expenses'!O13/COUNTA('Trips &amp; Expenses'!A2:A11),0)</f>
        <v/>
      </c>
      <c r="C16" s="22" t="n"/>
      <c r="D16" s="23" t="n"/>
    </row>
    <row r="17" ht="18" customHeight="1">
      <c r="B17" s="21" t="inlineStr">
        <is>
          <t>Avg Net Profit per Trip</t>
        </is>
      </c>
      <c r="C17" s="22" t="n"/>
      <c r="D17" s="23" t="n"/>
    </row>
    <row r="18" ht="26" customHeight="1">
      <c r="B18" s="34">
        <f>'Trips &amp; Expenses'!Q14</f>
        <v/>
      </c>
      <c r="C18" s="22" t="n"/>
      <c r="D18" s="23" t="n"/>
    </row>
    <row r="19" ht="18" customHeight="1">
      <c r="B19" s="21" t="inlineStr">
        <is>
          <t>Profitable Trips</t>
        </is>
      </c>
      <c r="C19" s="22" t="n"/>
      <c r="D19" s="23" t="n"/>
    </row>
    <row r="20" ht="26" customHeight="1">
      <c r="B20" s="36">
        <f>'Trips &amp; Expenses'!T13</f>
        <v/>
      </c>
      <c r="C20" s="22" t="n"/>
      <c r="D20" s="23" t="n"/>
    </row>
    <row r="21" ht="18" customHeight="1">
      <c r="B21" s="21" t="inlineStr">
        <is>
          <t>Profit Margin %</t>
        </is>
      </c>
      <c r="C21" s="22" t="n"/>
      <c r="D21" s="23" t="n"/>
    </row>
    <row r="22" ht="26" customHeight="1">
      <c r="B22" s="37">
        <f>IFERROR('Trips &amp; Expenses'!Q13/'Trips &amp; Expenses'!O13,0)</f>
        <v/>
      </c>
      <c r="C22" s="22" t="n"/>
      <c r="D22" s="23" t="n"/>
    </row>
    <row r="23" ht="18" customHeight="1">
      <c r="B23" s="21" t="inlineStr">
        <is>
          <t>Expense Ratio %</t>
        </is>
      </c>
      <c r="C23" s="22" t="n"/>
      <c r="D23" s="23" t="n"/>
    </row>
    <row r="24" ht="26" customHeight="1">
      <c r="B24" s="38">
        <f>IFERROR('Trips &amp; Expenses'!P13/'Trips &amp; Expenses'!O13,0)</f>
        <v/>
      </c>
      <c r="C24" s="22" t="n"/>
      <c r="D24" s="23" t="n"/>
    </row>
  </sheetData>
  <mergeCells count="24">
    <mergeCell ref="A1:L1"/>
    <mergeCell ref="A2:L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44" customWidth="1" min="3" max="3"/>
    <col width="10" customWidth="1" min="4" max="4"/>
    <col width="10" customWidth="1" min="5" max="5"/>
    <col width="10" customWidth="1" min="6" max="6"/>
  </cols>
  <sheetData>
    <row r="1" ht="34" customHeight="1">
      <c r="A1" s="39" t="inlineStr">
        <is>
          <t>Uber Driver Earnings &amp; Expenses — User Guide</t>
        </is>
      </c>
      <c r="B1" s="22" t="n"/>
      <c r="C1" s="22" t="n"/>
      <c r="D1" s="22" t="n"/>
      <c r="E1" s="22" t="n"/>
      <c r="F1" s="23" t="n"/>
    </row>
    <row r="2" ht="22" customHeight="1">
      <c r="A2" s="1" t="inlineStr">
        <is>
          <t>HOW TO ENTER TRIP DATA</t>
        </is>
      </c>
      <c r="B2" s="22" t="n"/>
      <c r="C2" s="22" t="n"/>
      <c r="D2" s="22" t="n"/>
      <c r="E2" s="22" t="n"/>
      <c r="F2" s="23" t="n"/>
    </row>
    <row r="3" ht="18" customHeight="1">
      <c r="A3" s="29" t="inlineStr">
        <is>
          <t>1. Open the 'Trips &amp; Expenses' sheet. Yellow cells are manual entry fields.</t>
        </is>
      </c>
      <c r="B3" s="22" t="n"/>
      <c r="C3" s="22" t="n"/>
      <c r="D3" s="22" t="n"/>
      <c r="E3" s="22" t="n"/>
      <c r="F3" s="23" t="n"/>
    </row>
    <row r="4" ht="18" customHeight="1">
      <c r="A4" s="32" t="inlineStr">
        <is>
          <t>2. Enter the Trip Date in MM/DD/YYYY format (e.g., 06/02/2026).</t>
        </is>
      </c>
      <c r="B4" s="22" t="n"/>
      <c r="C4" s="22" t="n"/>
      <c r="D4" s="22" t="n"/>
      <c r="E4" s="22" t="n"/>
      <c r="F4" s="23" t="n"/>
    </row>
    <row r="5" ht="18" customHeight="1">
      <c r="A5" s="29" t="inlineStr">
        <is>
          <t>3. Enter the Week label (W1, W2, W3, W4) to group trips for dashboard charts.</t>
        </is>
      </c>
      <c r="B5" s="22" t="n"/>
      <c r="C5" s="22" t="n"/>
      <c r="D5" s="22" t="n"/>
      <c r="E5" s="22" t="n"/>
      <c r="F5" s="23" t="n"/>
    </row>
    <row r="6" ht="18" customHeight="1">
      <c r="A6" s="32" t="inlineStr">
        <is>
          <t>4. Select Rideshare Platform (Uber or Lyft), City, State, and Trip Type.</t>
        </is>
      </c>
      <c r="B6" s="22" t="n"/>
      <c r="C6" s="22" t="n"/>
      <c r="D6" s="22" t="n"/>
      <c r="E6" s="22" t="n"/>
      <c r="F6" s="23" t="n"/>
    </row>
    <row r="7" ht="18" customHeight="1">
      <c r="A7" s="29" t="inlineStr">
        <is>
          <t>5. Enter Miles Driven — used to estimate vehicle wear cost automatically.</t>
        </is>
      </c>
      <c r="B7" s="22" t="n"/>
      <c r="C7" s="22" t="n"/>
      <c r="D7" s="22" t="n"/>
      <c r="E7" s="22" t="n"/>
      <c r="F7" s="23" t="n"/>
    </row>
    <row r="8" ht="18" customHeight="1">
      <c r="A8" s="32" t="inlineStr">
        <is>
          <t>6. Enter Gross Fare, Tips, and Bonuses earned for that trip.</t>
        </is>
      </c>
      <c r="B8" s="22" t="n"/>
      <c r="C8" s="22" t="n"/>
      <c r="D8" s="22" t="n"/>
      <c r="E8" s="22" t="n"/>
      <c r="F8" s="23" t="n"/>
    </row>
    <row r="9" ht="18" customHeight="1">
      <c r="A9" s="29" t="inlineStr">
        <is>
          <t>7. Enter Toll Fees, Parking Fees, Gas / Charging, and Other Expenses paid.</t>
        </is>
      </c>
      <c r="B9" s="22" t="n"/>
      <c r="C9" s="22" t="n"/>
      <c r="D9" s="22" t="n"/>
      <c r="E9" s="22" t="n"/>
      <c r="F9" s="23" t="n"/>
    </row>
    <row r="10" ht="18" customHeight="1">
      <c r="A10" s="32" t="inlineStr">
        <is>
          <t>8. Columns 'Total Earnings', 'Total Expenses', 'Net Profit', and 'Is Profitable?' calculate automatically.</t>
        </is>
      </c>
      <c r="B10" s="22" t="n"/>
      <c r="C10" s="22" t="n"/>
      <c r="D10" s="22" t="n"/>
      <c r="E10" s="22" t="n"/>
      <c r="F10" s="23" t="n"/>
    </row>
    <row r="11" ht="22" customHeight="1">
      <c r="A11" s="40" t="inlineStr">
        <is>
          <t>COLUMN DEFINITIONS</t>
        </is>
      </c>
      <c r="B11" s="22" t="n"/>
      <c r="C11" s="22" t="n"/>
      <c r="D11" s="22" t="n"/>
      <c r="E11" s="22" t="n"/>
      <c r="F11" s="23" t="n"/>
    </row>
    <row r="12" ht="18" customHeight="1">
      <c r="A12" s="41" t="inlineStr">
        <is>
          <t>Gross Fare</t>
        </is>
      </c>
      <c r="B12" s="32" t="inlineStr">
        <is>
          <t>The base fare paid by the rider before any tips or bonuses.</t>
        </is>
      </c>
      <c r="C12" s="22" t="n"/>
      <c r="D12" s="22" t="n"/>
      <c r="E12" s="22" t="n"/>
      <c r="F12" s="23" t="n"/>
    </row>
    <row r="13" ht="18" customHeight="1">
      <c r="A13" s="41" t="inlineStr">
        <is>
          <t>Tips</t>
        </is>
      </c>
      <c r="B13" s="29" t="inlineStr">
        <is>
          <t>Tips paid by the rider through the app or in cash.</t>
        </is>
      </c>
      <c r="C13" s="22" t="n"/>
      <c r="D13" s="22" t="n"/>
      <c r="E13" s="22" t="n"/>
      <c r="F13" s="23" t="n"/>
    </row>
    <row r="14" ht="18" customHeight="1">
      <c r="A14" s="41" t="inlineStr">
        <is>
          <t>Bonuses</t>
        </is>
      </c>
      <c r="B14" s="32" t="inlineStr">
        <is>
          <t>Platform incentives, surge pay, or quest bonuses from Uber/Lyft.</t>
        </is>
      </c>
      <c r="C14" s="22" t="n"/>
      <c r="D14" s="22" t="n"/>
      <c r="E14" s="22" t="n"/>
      <c r="F14" s="23" t="n"/>
    </row>
    <row r="15" ht="18" customHeight="1">
      <c r="A15" s="41" t="inlineStr">
        <is>
          <t>Toll Fees</t>
        </is>
      </c>
      <c r="B15" s="29" t="inlineStr">
        <is>
          <t>Road or bridge tolls paid while completing the trip.</t>
        </is>
      </c>
      <c r="C15" s="22" t="n"/>
      <c r="D15" s="22" t="n"/>
      <c r="E15" s="22" t="n"/>
      <c r="F15" s="23" t="n"/>
    </row>
    <row r="16" ht="18" customHeight="1">
      <c r="A16" s="41" t="inlineStr">
        <is>
          <t>Parking Fees</t>
        </is>
      </c>
      <c r="B16" s="32" t="inlineStr">
        <is>
          <t>Parking costs incurred waiting for or completing rides.</t>
        </is>
      </c>
      <c r="C16" s="22" t="n"/>
      <c r="D16" s="22" t="n"/>
      <c r="E16" s="22" t="n"/>
      <c r="F16" s="23" t="n"/>
    </row>
    <row r="17" ht="18" customHeight="1">
      <c r="A17" s="41" t="inlineStr">
        <is>
          <t>Gas / Charging</t>
        </is>
      </c>
      <c r="B17" s="29" t="inlineStr">
        <is>
          <t>Fuel (gas station) or electric charging costs for that trip.</t>
        </is>
      </c>
      <c r="C17" s="22" t="n"/>
      <c r="D17" s="22" t="n"/>
      <c r="E17" s="22" t="n"/>
      <c r="F17" s="23" t="n"/>
    </row>
    <row r="18" ht="18" customHeight="1">
      <c r="A18" s="41" t="inlineStr">
        <is>
          <t>Other Expenses</t>
        </is>
      </c>
      <c r="B18" s="32" t="inlineStr">
        <is>
          <t>Any other out-of-pocket expenses related to driving.</t>
        </is>
      </c>
      <c r="C18" s="22" t="n"/>
      <c r="D18" s="22" t="n"/>
      <c r="E18" s="22" t="n"/>
      <c r="F18" s="23" t="n"/>
    </row>
    <row r="19" ht="18" customHeight="1">
      <c r="A19" s="41" t="inlineStr">
        <is>
          <t>Est. Vehicle Wear</t>
        </is>
      </c>
      <c r="B19" s="29" t="inlineStr">
        <is>
          <t>Automatically calculated: Miles Driven × $0.20 per mile.</t>
        </is>
      </c>
      <c r="C19" s="22" t="n"/>
      <c r="D19" s="22" t="n"/>
      <c r="E19" s="22" t="n"/>
      <c r="F19" s="23" t="n"/>
    </row>
    <row r="20" ht="18" customHeight="1">
      <c r="A20" s="41" t="inlineStr">
        <is>
          <t>Business Miles %</t>
        </is>
      </c>
      <c r="B20" s="32" t="inlineStr">
        <is>
          <t>Assumes 100% business use for all Uber/Lyft trips (1 = 100%).</t>
        </is>
      </c>
      <c r="C20" s="22" t="n"/>
      <c r="D20" s="22" t="n"/>
      <c r="E20" s="22" t="n"/>
      <c r="F20" s="23" t="n"/>
    </row>
    <row r="21" ht="18" customHeight="1">
      <c r="A21" s="41" t="inlineStr">
        <is>
          <t>Is Profitable?</t>
        </is>
      </c>
      <c r="B21" s="29" t="inlineStr">
        <is>
          <t>Returns 'Yes' if Net Profit &gt; 0, otherwise 'No'.</t>
        </is>
      </c>
      <c r="C21" s="22" t="n"/>
      <c r="D21" s="22" t="n"/>
      <c r="E21" s="22" t="n"/>
      <c r="F21" s="23" t="n"/>
    </row>
    <row r="22" ht="22" customHeight="1">
      <c r="A22" s="1" t="inlineStr">
        <is>
          <t>FORMULA EXPLANATIONS</t>
        </is>
      </c>
      <c r="B22" s="22" t="n"/>
      <c r="C22" s="22" t="n"/>
      <c r="D22" s="22" t="n"/>
      <c r="E22" s="22" t="n"/>
      <c r="F22" s="23" t="n"/>
    </row>
    <row r="23" ht="18" customHeight="1">
      <c r="A23" s="42" t="inlineStr">
        <is>
          <t>Total Earnings</t>
        </is>
      </c>
      <c r="B23" s="29">
        <f> Gross Fare + Tips + Bonuses</f>
        <v/>
      </c>
      <c r="C23" s="22" t="n"/>
      <c r="D23" s="22" t="n"/>
      <c r="E23" s="22" t="n"/>
      <c r="F23" s="23" t="n"/>
    </row>
    <row r="24" ht="18" customHeight="1">
      <c r="A24" s="42" t="inlineStr">
        <is>
          <t>Est. Vehicle Wear</t>
        </is>
      </c>
      <c r="B24" s="32">
        <f> Miles Driven × $0.20 (configurable below)</f>
        <v/>
      </c>
      <c r="C24" s="22" t="n"/>
      <c r="D24" s="22" t="n"/>
      <c r="E24" s="22" t="n"/>
      <c r="F24" s="23" t="n"/>
    </row>
    <row r="25" ht="18" customHeight="1">
      <c r="A25" s="42" t="inlineStr">
        <is>
          <t>Total Expenses</t>
        </is>
      </c>
      <c r="B25" s="29">
        <f> Tolls + Parking + Gas + Other + Vehicle Wear Cost</f>
        <v/>
      </c>
      <c r="C25" s="22" t="n"/>
      <c r="D25" s="22" t="n"/>
      <c r="E25" s="22" t="n"/>
      <c r="F25" s="23" t="n"/>
    </row>
    <row r="26" ht="18" customHeight="1">
      <c r="A26" s="42" t="inlineStr">
        <is>
          <t>Net Profit</t>
        </is>
      </c>
      <c r="B26" s="32">
        <f> Total Earnings − Total Expenses</f>
        <v/>
      </c>
      <c r="C26" s="22" t="n"/>
      <c r="D26" s="22" t="n"/>
      <c r="E26" s="22" t="n"/>
      <c r="F26" s="23" t="n"/>
    </row>
    <row r="27" ht="18" customHeight="1">
      <c r="A27" s="42" t="inlineStr">
        <is>
          <t>Business Miles %</t>
        </is>
      </c>
      <c r="B27" s="29">
        <f> IF(Miles &gt; 0, 1, 0) — assumes 100% business use</f>
        <v/>
      </c>
      <c r="C27" s="22" t="n"/>
      <c r="D27" s="22" t="n"/>
      <c r="E27" s="22" t="n"/>
      <c r="F27" s="23" t="n"/>
    </row>
    <row r="28" ht="18" customHeight="1">
      <c r="A28" s="42" t="inlineStr">
        <is>
          <t>Is Profitable?</t>
        </is>
      </c>
      <c r="B28" s="32">
        <f> IF(Net Profit &gt; 0, "Yes", "No")</f>
        <v/>
      </c>
      <c r="C28" s="22" t="n"/>
      <c r="D28" s="22" t="n"/>
      <c r="E28" s="22" t="n"/>
      <c r="F28" s="23" t="n"/>
    </row>
    <row r="29" ht="18" customHeight="1">
      <c r="A29" s="42" t="inlineStr">
        <is>
          <t>Profit Margin %</t>
        </is>
      </c>
      <c r="B29" s="29">
        <f> Net Profit ÷ Total Earnings (Dashboard)</f>
        <v/>
      </c>
      <c r="C29" s="22" t="n"/>
      <c r="D29" s="22" t="n"/>
      <c r="E29" s="22" t="n"/>
      <c r="F29" s="23" t="n"/>
    </row>
    <row r="30" ht="22" customHeight="1">
      <c r="A30" s="40" t="inlineStr">
        <is>
          <t>IRS MILEAGE &amp; TAX NOTES</t>
        </is>
      </c>
      <c r="B30" s="22" t="n"/>
      <c r="C30" s="22" t="n"/>
      <c r="D30" s="22" t="n"/>
      <c r="E30" s="22" t="n"/>
      <c r="F30" s="23" t="n"/>
    </row>
    <row r="31" ht="20" customHeight="1">
      <c r="A31" s="43" t="inlineStr">
        <is>
          <t>IRS Standard Mileage Rate for 2026: check IRS.gov for the current approved rate (was 67 cents/mile for 2024).</t>
        </is>
      </c>
      <c r="B31" s="22" t="n"/>
      <c r="C31" s="22" t="n"/>
      <c r="D31" s="22" t="n"/>
      <c r="E31" s="22" t="n"/>
      <c r="F31" s="23" t="n"/>
    </row>
    <row r="32" ht="20" customHeight="1">
      <c r="A32" s="32" t="inlineStr">
        <is>
          <t>This workbook uses $0.20/mile as an estimated vehicle wear cost — NOT the IRS deduction rate.</t>
        </is>
      </c>
      <c r="B32" s="22" t="n"/>
      <c r="C32" s="22" t="n"/>
      <c r="D32" s="22" t="n"/>
      <c r="E32" s="22" t="n"/>
      <c r="F32" s="23" t="n"/>
    </row>
    <row r="33" ht="20" customHeight="1">
      <c r="A33" s="43" t="inlineStr">
        <is>
          <t>For tax purposes, use the IRS standard mileage rate OR actual expenses — you cannot use both methods.</t>
        </is>
      </c>
      <c r="B33" s="22" t="n"/>
      <c r="C33" s="22" t="n"/>
      <c r="D33" s="22" t="n"/>
      <c r="E33" s="22" t="n"/>
      <c r="F33" s="23" t="n"/>
    </row>
    <row r="34" ht="20" customHeight="1">
      <c r="A34" s="32" t="inlineStr">
        <is>
          <t>Keep a mileage log with: date, destination, business purpose, and miles driven (required by IRS).</t>
        </is>
      </c>
      <c r="B34" s="22" t="n"/>
      <c r="C34" s="22" t="n"/>
      <c r="D34" s="22" t="n"/>
      <c r="E34" s="22" t="n"/>
      <c r="F34" s="23" t="n"/>
    </row>
    <row r="35" ht="20" customHeight="1">
      <c r="A35" s="43" t="inlineStr">
        <is>
          <t>As a gig worker, you must pay Self-Employment Tax (~15.3%) on net self-employment income.</t>
        </is>
      </c>
      <c r="B35" s="22" t="n"/>
      <c r="C35" s="22" t="n"/>
      <c r="D35" s="22" t="n"/>
      <c r="E35" s="22" t="n"/>
      <c r="F35" s="23" t="n"/>
    </row>
    <row r="36" ht="20" customHeight="1">
      <c r="A36" s="32" t="inlineStr">
        <is>
          <t>File quarterly estimated taxes using IRS Form 1040-ES to avoid underpayment penalties.</t>
        </is>
      </c>
      <c r="B36" s="22" t="n"/>
      <c r="C36" s="22" t="n"/>
      <c r="D36" s="22" t="n"/>
      <c r="E36" s="22" t="n"/>
      <c r="F36" s="23" t="n"/>
    </row>
    <row r="37" ht="20" customHeight="1">
      <c r="A37" s="43" t="inlineStr">
        <is>
          <t>Report Uber/Lyft income on IRS Schedule C (Form 1040) — Profit or Loss from Business.</t>
        </is>
      </c>
      <c r="B37" s="22" t="n"/>
      <c r="C37" s="22" t="n"/>
      <c r="D37" s="22" t="n"/>
      <c r="E37" s="22" t="n"/>
      <c r="F37" s="23" t="n"/>
    </row>
    <row r="38" ht="20" customHeight="1">
      <c r="A38" s="32" t="inlineStr">
        <is>
          <t>DISCLAIMER: This workbook is for tracking and estimation only — it is NOT tax advice.</t>
        </is>
      </c>
      <c r="B38" s="22" t="n"/>
      <c r="C38" s="22" t="n"/>
      <c r="D38" s="22" t="n"/>
      <c r="E38" s="22" t="n"/>
      <c r="F38" s="23" t="n"/>
    </row>
    <row r="39" ht="22" customHeight="1">
      <c r="A39" s="1" t="inlineStr">
        <is>
          <t>CONFIGURABLE ASSUMPTIONS (Edit Yellow Cells)</t>
        </is>
      </c>
      <c r="B39" s="22" t="n"/>
      <c r="C39" s="22" t="n"/>
      <c r="D39" s="22" t="n"/>
      <c r="E39" s="22" t="n"/>
      <c r="F39" s="23" t="n"/>
    </row>
    <row r="40" ht="20" customHeight="1">
      <c r="A40" s="40" t="inlineStr">
        <is>
          <t>Assumption</t>
        </is>
      </c>
      <c r="B40" s="40" t="inlineStr">
        <is>
          <t>Value</t>
        </is>
      </c>
      <c r="C40" s="40" t="inlineStr">
        <is>
          <t>Notes</t>
        </is>
      </c>
    </row>
    <row r="41" ht="20" customHeight="1">
      <c r="A41" s="21" t="inlineStr">
        <is>
          <t>Vehicle Wear Rate (per mile)</t>
        </is>
      </c>
      <c r="B41" s="44" t="n">
        <v>0.2</v>
      </c>
      <c r="C41" s="29" t="inlineStr">
        <is>
          <t>Used in Est. Vehicle Wear Cost formula. Default: $0.20</t>
        </is>
      </c>
      <c r="D41" s="22" t="n"/>
      <c r="E41" s="22" t="n"/>
      <c r="F41" s="23" t="n"/>
    </row>
    <row r="42" ht="20" customHeight="1">
      <c r="A42" s="21" t="inlineStr">
        <is>
          <t>IRS Mileage Deduction Rate</t>
        </is>
      </c>
      <c r="B42" s="45" t="n">
        <v>0.67</v>
      </c>
      <c r="C42" s="32" t="inlineStr">
        <is>
          <t>Current IRS rate; verify at IRS.gov each tax year.</t>
        </is>
      </c>
      <c r="D42" s="22" t="n"/>
      <c r="E42" s="22" t="n"/>
      <c r="F42" s="23" t="n"/>
    </row>
    <row r="43" ht="20" customHeight="1">
      <c r="A43" s="21" t="inlineStr">
        <is>
          <t>Default Gas Cost per Mile</t>
        </is>
      </c>
      <c r="B43" s="44" t="n">
        <v>0.12</v>
      </c>
      <c r="C43" s="29" t="inlineStr">
        <is>
          <t>Average fuel cost per mile; adjust for your vehicle.</t>
        </is>
      </c>
      <c r="D43" s="22" t="n"/>
      <c r="E43" s="22" t="n"/>
      <c r="F43" s="23" t="n"/>
    </row>
    <row r="44" ht="20" customHeight="1">
      <c r="A44" s="21" t="inlineStr">
        <is>
          <t>Estimated Tip Rate</t>
        </is>
      </c>
      <c r="B44" s="45" t="n">
        <v>0.15</v>
      </c>
      <c r="C44" s="32" t="inlineStr">
        <is>
          <t>Used for tip forecasting; 15% of gross fare as default.</t>
        </is>
      </c>
      <c r="D44" s="22" t="n"/>
      <c r="E44" s="22" t="n"/>
      <c r="F44" s="23" t="n"/>
    </row>
    <row r="45" ht="20" customHeight="1">
      <c r="A45" s="21" t="inlineStr">
        <is>
          <t>Self-Employment Tax Rate</t>
        </is>
      </c>
      <c r="B45" s="45" t="n">
        <v>0.153</v>
      </c>
      <c r="C45" s="29" t="inlineStr">
        <is>
          <t>15.3% — used to estimate quarterly tax obligations.</t>
        </is>
      </c>
      <c r="D45" s="22" t="n"/>
      <c r="E45" s="22" t="n"/>
      <c r="F45" s="23" t="n"/>
    </row>
  </sheetData>
  <mergeCells count="44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A22:F22"/>
    <mergeCell ref="B23:F23"/>
    <mergeCell ref="B24:F24"/>
    <mergeCell ref="B25:F25"/>
    <mergeCell ref="B26:F26"/>
    <mergeCell ref="B27:F27"/>
    <mergeCell ref="B28:F28"/>
    <mergeCell ref="B29:F29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39:F39"/>
    <mergeCell ref="C41:F41"/>
    <mergeCell ref="C42:F42"/>
    <mergeCell ref="C43:F43"/>
    <mergeCell ref="C44:F44"/>
    <mergeCell ref="C45:F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2026-06-19T06:32:19Z</dcterms:created>
  <dcterms:modified xmlns:dcterms="http://purl.org/dc/terms/" xmlns:xsi="http://www.w3.org/2001/XMLSchema-instance" xsi:type="dcterms:W3CDTF">2026-06-19T06:32:19Z</dcterms:modified>
</cp:coreProperties>
</file>