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e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'Fee Log'!$A$2:$S$11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1E293B"/>
      <sz val="11"/>
    </font>
    <font>
      <name val="Calibri"/>
      <b val="1"/>
      <color rgb="000F766E"/>
      <sz val="11"/>
    </font>
    <font>
      <name val="Calibri"/>
      <b val="1"/>
      <color rgb="00FFFFFF"/>
      <sz val="14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D80621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left" vertical="center"/>
    </xf>
    <xf numFmtId="1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left" vertical="center"/>
    </xf>
    <xf numFmtId="10" fontId="3" fillId="5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0" fillId="2" borderId="1" pivotButton="0" quotePrefix="0" xfId="0"/>
    <xf numFmtId="165" fontId="4" fillId="2" borderId="1" applyAlignment="1" pivotButton="0" quotePrefix="0" xfId="0">
      <alignment horizontal="right" vertical="center"/>
    </xf>
    <xf numFmtId="10" fontId="4" fillId="2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right" vertical="center"/>
    </xf>
    <xf numFmtId="0" fontId="0" fillId="0" borderId="1" pivotButton="0" quotePrefix="0" xfId="0"/>
    <xf numFmtId="165" fontId="6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10" fontId="6" fillId="4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/>
    </xf>
    <xf numFmtId="10" fontId="4" fillId="2" borderId="1" applyAlignment="1" pivotButton="0" quotePrefix="0" xfId="0">
      <alignment horizontal="right" vertical="center"/>
    </xf>
    <xf numFmtId="0" fontId="7" fillId="2" borderId="0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8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color rgb="00166534"/>
        <sz val="10"/>
      </font>
      <fill>
        <patternFill patternType="solid">
          <fgColor rgb="00DCFCE7"/>
        </patternFill>
      </fill>
    </dxf>
    <dxf>
      <font>
        <name val="Calibri"/>
        <color rgb="00991B1B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Cleaning Fees Charged vs Cleaner Paid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Dashboard'!H3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'Summary Dashboard'!$F$4:$F$12</f>
            </numRef>
          </cat>
          <val>
            <numRef>
              <f>'Summary Dashboard'!$H$4:$H$12</f>
            </numRef>
          </val>
        </ser>
        <ser>
          <idx val="1"/>
          <order val="1"/>
          <tx>
            <strRef>
              <f>'Summary Dashboard'!I3</f>
            </strRef>
          </tx>
          <spPr>
            <a:solidFill xmlns:a="http://schemas.openxmlformats.org/drawingml/2006/main">
              <a:srgbClr val="D80621"/>
            </a:solidFill>
            <a:ln xmlns:a="http://schemas.openxmlformats.org/drawingml/2006/main">
              <a:solidFill>
                <a:srgbClr val="D80621"/>
              </a:solidFill>
              <a:prstDash val="solid"/>
            </a:ln>
          </spPr>
          <cat>
            <numRef>
              <f>'Summary Dashboard'!$F$4:$F$12</f>
            </numRef>
          </cat>
          <val>
            <numRef>
              <f>'Summary Dashboard'!$I$4:$I$12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Net Profit Trend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Dashboard'!J15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circle"/>
            <size val="6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Dashboard'!$I$16:$I$20</f>
            </numRef>
          </cat>
          <val>
            <numRef>
              <f>'Summary Dashboard'!$J$16:$J$20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Profit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Fee Distribution by Service Type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Dashboard'!G15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Dashboard'!$F$16:$F$19</f>
            </numRef>
          </cat>
          <val>
            <numRef>
              <f>'Summary Dashboard'!$G$16:$G$19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12</row>
      <rowOff>0</rowOff>
    </from>
    <ext cx="576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8" customWidth="1" min="8" max="8"/>
    <col width="22" customWidth="1" min="9" max="9"/>
    <col width="15" customWidth="1" min="10" max="10"/>
    <col width="15" customWidth="1" min="11" max="11"/>
    <col width="10" customWidth="1" min="12" max="12"/>
    <col width="15" customWidth="1" min="13" max="13"/>
    <col width="14" customWidth="1" min="14" max="14"/>
    <col width="15" customWidth="1" min="15" max="15"/>
    <col width="15" customWidth="1" min="16" max="16"/>
    <col width="13" customWidth="1" min="17" max="17"/>
    <col width="16" customWidth="1" min="18" max="18"/>
    <col width="24" customWidth="1" min="19" max="19"/>
  </cols>
  <sheetData>
    <row r="1" ht="28" customHeight="1">
      <c r="A1" s="1" t="inlineStr">
        <is>
          <t>Short-Term Rental Cleaning Fee Log</t>
        </is>
      </c>
    </row>
    <row r="2" ht="22" customHeight="1">
      <c r="A2" s="2" t="inlineStr">
        <is>
          <t>Booking ID</t>
        </is>
      </c>
      <c r="B2" s="2" t="inlineStr">
        <is>
          <t>Property Name</t>
        </is>
      </c>
      <c r="C2" s="2" t="inlineStr">
        <is>
          <t>Property City</t>
        </is>
      </c>
      <c r="D2" s="2" t="inlineStr">
        <is>
          <t>Property State</t>
        </is>
      </c>
      <c r="E2" s="2" t="inlineStr">
        <is>
          <t>Check-In Date</t>
        </is>
      </c>
      <c r="F2" s="2" t="inlineStr">
        <is>
          <t>Check-Out Date</t>
        </is>
      </c>
      <c r="G2" s="2" t="inlineStr">
        <is>
          <t>Cleaning Date</t>
        </is>
      </c>
      <c r="H2" s="2" t="inlineStr">
        <is>
          <t>Cleaner/Vendor</t>
        </is>
      </c>
      <c r="I2" s="2" t="inlineStr">
        <is>
          <t>Service Type</t>
        </is>
      </c>
      <c r="J2" s="2" t="inlineStr">
        <is>
          <t>Fee Charged ($)</t>
        </is>
      </c>
      <c r="K2" s="2" t="inlineStr">
        <is>
          <t>Cleaner Paid ($)</t>
        </is>
      </c>
      <c r="L2" s="2" t="inlineStr">
        <is>
          <t>Tip ($)</t>
        </is>
      </c>
      <c r="M2" s="2" t="inlineStr">
        <is>
          <t>Supplies Cost ($)</t>
        </is>
      </c>
      <c r="N2" s="2" t="inlineStr">
        <is>
          <t>Total Cost ($)</t>
        </is>
      </c>
      <c r="O2" s="2" t="inlineStr">
        <is>
          <t>Gross Profit ($)</t>
        </is>
      </c>
      <c r="P2" s="2" t="inlineStr">
        <is>
          <t>Profit Margin %</t>
        </is>
      </c>
      <c r="Q2" s="2" t="inlineStr">
        <is>
          <t>Status</t>
        </is>
      </c>
      <c r="R2" s="2" t="inlineStr">
        <is>
          <t>Payment Method</t>
        </is>
      </c>
      <c r="S2" s="2" t="inlineStr">
        <is>
          <t>Notes</t>
        </is>
      </c>
    </row>
    <row r="3">
      <c r="A3" s="3" t="inlineStr">
        <is>
          <t>STR-1001</t>
        </is>
      </c>
      <c r="B3" s="4" t="inlineStr">
        <is>
          <t>Lakewood Retreat</t>
        </is>
      </c>
      <c r="C3" s="4" t="inlineStr">
        <is>
          <t>Austin</t>
        </is>
      </c>
      <c r="D3" s="3" t="inlineStr">
        <is>
          <t>TX</t>
        </is>
      </c>
      <c r="E3" s="5" t="inlineStr">
        <is>
          <t>02/05/2026</t>
        </is>
      </c>
      <c r="F3" s="5" t="inlineStr">
        <is>
          <t>02/09/2026</t>
        </is>
      </c>
      <c r="G3" s="5" t="inlineStr">
        <is>
          <t>02/09/2026</t>
        </is>
      </c>
      <c r="H3" s="4" t="inlineStr">
        <is>
          <t>Sarah Mitchell</t>
        </is>
      </c>
      <c r="I3" s="4" t="inlineStr">
        <is>
          <t>Standard Turnover</t>
        </is>
      </c>
      <c r="J3" s="6" t="n">
        <v>145</v>
      </c>
      <c r="K3" s="6" t="n">
        <v>110</v>
      </c>
      <c r="L3" s="6" t="n">
        <v>15</v>
      </c>
      <c r="M3" s="6" t="n">
        <v>12.5</v>
      </c>
      <c r="N3" s="7">
        <f>SUM(K3:M3)</f>
        <v/>
      </c>
      <c r="O3" s="7">
        <f>J3-N3</f>
        <v/>
      </c>
      <c r="P3" s="8">
        <f>IF(J3=0,0,O3/J3)</f>
        <v/>
      </c>
      <c r="Q3" s="3">
        <f>IF(P3&gt;=0,"Profitable","Loss")</f>
        <v/>
      </c>
      <c r="R3" s="9" t="inlineStr">
        <is>
          <t>Direct Deposit</t>
        </is>
      </c>
      <c r="S3" s="10" t="inlineStr"/>
    </row>
    <row r="4">
      <c r="A4" s="11" t="inlineStr">
        <is>
          <t>STR-1002</t>
        </is>
      </c>
      <c r="B4" s="12" t="inlineStr">
        <is>
          <t>Mountain View Cabin</t>
        </is>
      </c>
      <c r="C4" s="12" t="inlineStr">
        <is>
          <t>Denver</t>
        </is>
      </c>
      <c r="D4" s="11" t="inlineStr">
        <is>
          <t>CO</t>
        </is>
      </c>
      <c r="E4" s="13" t="inlineStr">
        <is>
          <t>02/11/2026</t>
        </is>
      </c>
      <c r="F4" s="13" t="inlineStr">
        <is>
          <t>02/14/2026</t>
        </is>
      </c>
      <c r="G4" s="13" t="inlineStr">
        <is>
          <t>02/14/2026</t>
        </is>
      </c>
      <c r="H4" s="12" t="inlineStr">
        <is>
          <t>Michael Turner</t>
        </is>
      </c>
      <c r="I4" s="12" t="inlineStr">
        <is>
          <t>Deep Clean</t>
        </is>
      </c>
      <c r="J4" s="6" t="n">
        <v>185</v>
      </c>
      <c r="K4" s="6" t="n">
        <v>145</v>
      </c>
      <c r="L4" s="6" t="n">
        <v>0</v>
      </c>
      <c r="M4" s="6" t="n">
        <v>18.75</v>
      </c>
      <c r="N4" s="14">
        <f>SUM(K4:M4)</f>
        <v/>
      </c>
      <c r="O4" s="14">
        <f>J4-N4</f>
        <v/>
      </c>
      <c r="P4" s="15">
        <f>IF(J4=0,0,O4/J4)</f>
        <v/>
      </c>
      <c r="Q4" s="11">
        <f>IF(P4&gt;=0,"Profitable","Loss")</f>
        <v/>
      </c>
      <c r="R4" s="9" t="inlineStr">
        <is>
          <t>Zelle</t>
        </is>
      </c>
      <c r="S4" s="10" t="inlineStr">
        <is>
          <t>Extra oven cleaning</t>
        </is>
      </c>
    </row>
    <row r="5">
      <c r="A5" s="3" t="inlineStr">
        <is>
          <t>STR-1003</t>
        </is>
      </c>
      <c r="B5" s="4" t="inlineStr">
        <is>
          <t>Riverside Bungalow</t>
        </is>
      </c>
      <c r="C5" s="4" t="inlineStr">
        <is>
          <t>Columbus</t>
        </is>
      </c>
      <c r="D5" s="3" t="inlineStr">
        <is>
          <t>OH</t>
        </is>
      </c>
      <c r="E5" s="5" t="inlineStr">
        <is>
          <t>03/01/2026</t>
        </is>
      </c>
      <c r="F5" s="5" t="inlineStr">
        <is>
          <t>03/04/2026</t>
        </is>
      </c>
      <c r="G5" s="5" t="inlineStr">
        <is>
          <t>03/04/2026</t>
        </is>
      </c>
      <c r="H5" s="4" t="inlineStr">
        <is>
          <t>Jennifer Adams</t>
        </is>
      </c>
      <c r="I5" s="4" t="inlineStr">
        <is>
          <t>Standard Turnover</t>
        </is>
      </c>
      <c r="J5" s="6" t="n">
        <v>135</v>
      </c>
      <c r="K5" s="6" t="n">
        <v>100</v>
      </c>
      <c r="L5" s="6" t="n">
        <v>10</v>
      </c>
      <c r="M5" s="6" t="n">
        <v>9.25</v>
      </c>
      <c r="N5" s="7">
        <f>SUM(K5:M5)</f>
        <v/>
      </c>
      <c r="O5" s="7">
        <f>J5-N5</f>
        <v/>
      </c>
      <c r="P5" s="8">
        <f>IF(J5=0,0,O5/J5)</f>
        <v/>
      </c>
      <c r="Q5" s="3">
        <f>IF(P5&gt;=0,"Profitable","Loss")</f>
        <v/>
      </c>
      <c r="R5" s="9" t="inlineStr">
        <is>
          <t>Venmo</t>
        </is>
      </c>
      <c r="S5" s="10" t="inlineStr"/>
    </row>
    <row r="6">
      <c r="A6" s="11" t="inlineStr">
        <is>
          <t>STR-1004</t>
        </is>
      </c>
      <c r="B6" s="12" t="inlineStr">
        <is>
          <t>Desert Oasis</t>
        </is>
      </c>
      <c r="C6" s="12" t="inlineStr">
        <is>
          <t>Phoenix</t>
        </is>
      </c>
      <c r="D6" s="11" t="inlineStr">
        <is>
          <t>AZ</t>
        </is>
      </c>
      <c r="E6" s="13" t="inlineStr">
        <is>
          <t>03/08/2026</t>
        </is>
      </c>
      <c r="F6" s="13" t="inlineStr">
        <is>
          <t>03/12/2026</t>
        </is>
      </c>
      <c r="G6" s="13" t="inlineStr">
        <is>
          <t>03/12/2026</t>
        </is>
      </c>
      <c r="H6" s="12" t="inlineStr">
        <is>
          <t>David Brooks</t>
        </is>
      </c>
      <c r="I6" s="12" t="inlineStr">
        <is>
          <t>Laundry + Turnover</t>
        </is>
      </c>
      <c r="J6" s="6" t="n">
        <v>165</v>
      </c>
      <c r="K6" s="6" t="n">
        <v>125</v>
      </c>
      <c r="L6" s="6" t="n">
        <v>20</v>
      </c>
      <c r="M6" s="6" t="n">
        <v>14</v>
      </c>
      <c r="N6" s="14">
        <f>SUM(K6:M6)</f>
        <v/>
      </c>
      <c r="O6" s="14">
        <f>J6-N6</f>
        <v/>
      </c>
      <c r="P6" s="15">
        <f>IF(J6=0,0,O6/J6)</f>
        <v/>
      </c>
      <c r="Q6" s="11">
        <f>IF(P6&gt;=0,"Profitable","Loss")</f>
        <v/>
      </c>
      <c r="R6" s="9" t="inlineStr">
        <is>
          <t>Direct Deposit</t>
        </is>
      </c>
      <c r="S6" s="10" t="inlineStr">
        <is>
          <t>Extra linens washed</t>
        </is>
      </c>
    </row>
    <row r="7">
      <c r="A7" s="3" t="inlineStr">
        <is>
          <t>STR-1005</t>
        </is>
      </c>
      <c r="B7" s="4" t="inlineStr">
        <is>
          <t>Peach Tree Loft</t>
        </is>
      </c>
      <c r="C7" s="4" t="inlineStr">
        <is>
          <t>Atlanta</t>
        </is>
      </c>
      <c r="D7" s="3" t="inlineStr">
        <is>
          <t>GA</t>
        </is>
      </c>
      <c r="E7" s="5" t="inlineStr">
        <is>
          <t>04/02/2026</t>
        </is>
      </c>
      <c r="F7" s="5" t="inlineStr">
        <is>
          <t>04/06/2026</t>
        </is>
      </c>
      <c r="G7" s="5" t="inlineStr">
        <is>
          <t>04/06/2026</t>
        </is>
      </c>
      <c r="H7" s="4" t="inlineStr">
        <is>
          <t>Emily Carter</t>
        </is>
      </c>
      <c r="I7" s="4" t="inlineStr">
        <is>
          <t>Deep Clean</t>
        </is>
      </c>
      <c r="J7" s="6" t="n">
        <v>195</v>
      </c>
      <c r="K7" s="6" t="n">
        <v>150</v>
      </c>
      <c r="L7" s="6" t="n">
        <v>0</v>
      </c>
      <c r="M7" s="6" t="n">
        <v>22</v>
      </c>
      <c r="N7" s="7">
        <f>SUM(K7:M7)</f>
        <v/>
      </c>
      <c r="O7" s="7">
        <f>J7-N7</f>
        <v/>
      </c>
      <c r="P7" s="8">
        <f>IF(J7=0,0,O7/J7)</f>
        <v/>
      </c>
      <c r="Q7" s="3">
        <f>IF(P7&gt;=0,"Profitable","Loss")</f>
        <v/>
      </c>
      <c r="R7" s="9" t="inlineStr">
        <is>
          <t>Zelle</t>
        </is>
      </c>
      <c r="S7" s="10" t="inlineStr">
        <is>
          <t>Post-renovation clean</t>
        </is>
      </c>
    </row>
    <row r="8">
      <c r="A8" s="11" t="inlineStr">
        <is>
          <t>STR-1006</t>
        </is>
      </c>
      <c r="B8" s="12" t="inlineStr">
        <is>
          <t>Emerald Bay Studio</t>
        </is>
      </c>
      <c r="C8" s="12" t="inlineStr">
        <is>
          <t>Seattle</t>
        </is>
      </c>
      <c r="D8" s="11" t="inlineStr">
        <is>
          <t>WA</t>
        </is>
      </c>
      <c r="E8" s="13" t="inlineStr">
        <is>
          <t>04/15/2026</t>
        </is>
      </c>
      <c r="F8" s="13" t="inlineStr">
        <is>
          <t>04/18/2026</t>
        </is>
      </c>
      <c r="G8" s="13" t="inlineStr">
        <is>
          <t>04/18/2026</t>
        </is>
      </c>
      <c r="H8" s="12" t="inlineStr">
        <is>
          <t>Robert Green</t>
        </is>
      </c>
      <c r="I8" s="12" t="inlineStr">
        <is>
          <t>Standard Turnover</t>
        </is>
      </c>
      <c r="J8" s="6" t="n">
        <v>155</v>
      </c>
      <c r="K8" s="6" t="n">
        <v>118</v>
      </c>
      <c r="L8" s="6" t="n">
        <v>12</v>
      </c>
      <c r="M8" s="6" t="n">
        <v>11.5</v>
      </c>
      <c r="N8" s="14">
        <f>SUM(K8:M8)</f>
        <v/>
      </c>
      <c r="O8" s="14">
        <f>J8-N8</f>
        <v/>
      </c>
      <c r="P8" s="15">
        <f>IF(J8=0,0,O8/J8)</f>
        <v/>
      </c>
      <c r="Q8" s="11">
        <f>IF(P8&gt;=0,"Profitable","Loss")</f>
        <v/>
      </c>
      <c r="R8" s="9" t="inlineStr">
        <is>
          <t>Venmo</t>
        </is>
      </c>
      <c r="S8" s="10" t="inlineStr"/>
    </row>
    <row r="9">
      <c r="A9" s="3" t="inlineStr">
        <is>
          <t>STR-1007</t>
        </is>
      </c>
      <c r="B9" s="4" t="inlineStr">
        <is>
          <t>Music City Flat</t>
        </is>
      </c>
      <c r="C9" s="4" t="inlineStr">
        <is>
          <t>Nashville</t>
        </is>
      </c>
      <c r="D9" s="3" t="inlineStr">
        <is>
          <t>TN</t>
        </is>
      </c>
      <c r="E9" s="5" t="inlineStr">
        <is>
          <t>05/03/2026</t>
        </is>
      </c>
      <c r="F9" s="5" t="inlineStr">
        <is>
          <t>05/07/2026</t>
        </is>
      </c>
      <c r="G9" s="5" t="inlineStr">
        <is>
          <t>05/07/2026</t>
        </is>
      </c>
      <c r="H9" s="4" t="inlineStr">
        <is>
          <t>Ashley Rivera</t>
        </is>
      </c>
      <c r="I9" s="4" t="inlineStr">
        <is>
          <t>Turnover + Restock</t>
        </is>
      </c>
      <c r="J9" s="6" t="n">
        <v>175</v>
      </c>
      <c r="K9" s="6" t="n">
        <v>132</v>
      </c>
      <c r="L9" s="6" t="n">
        <v>10</v>
      </c>
      <c r="M9" s="6" t="n">
        <v>19.25</v>
      </c>
      <c r="N9" s="7">
        <f>SUM(K9:M9)</f>
        <v/>
      </c>
      <c r="O9" s="7">
        <f>J9-N9</f>
        <v/>
      </c>
      <c r="P9" s="8">
        <f>IF(J9=0,0,O9/J9)</f>
        <v/>
      </c>
      <c r="Q9" s="3">
        <f>IF(P9&gt;=0,"Profitable","Loss")</f>
        <v/>
      </c>
      <c r="R9" s="9" t="inlineStr">
        <is>
          <t>Direct Deposit</t>
        </is>
      </c>
      <c r="S9" s="10" t="inlineStr">
        <is>
          <t>Restocked coffee &amp; toiletries</t>
        </is>
      </c>
    </row>
    <row r="10">
      <c r="A10" s="11" t="inlineStr">
        <is>
          <t>STR-1008</t>
        </is>
      </c>
      <c r="B10" s="12" t="inlineStr">
        <is>
          <t>Queen City Nest</t>
        </is>
      </c>
      <c r="C10" s="12" t="inlineStr">
        <is>
          <t>Charlotte</t>
        </is>
      </c>
      <c r="D10" s="11" t="inlineStr">
        <is>
          <t>NC</t>
        </is>
      </c>
      <c r="E10" s="13" t="inlineStr">
        <is>
          <t>05/20/2026</t>
        </is>
      </c>
      <c r="F10" s="13" t="inlineStr">
        <is>
          <t>05/24/2026</t>
        </is>
      </c>
      <c r="G10" s="13" t="inlineStr">
        <is>
          <t>05/24/2026</t>
        </is>
      </c>
      <c r="H10" s="12" t="inlineStr">
        <is>
          <t>Christopher Lee</t>
        </is>
      </c>
      <c r="I10" s="12" t="inlineStr">
        <is>
          <t>Standard Turnover</t>
        </is>
      </c>
      <c r="J10" s="6" t="n">
        <v>140</v>
      </c>
      <c r="K10" s="6" t="n">
        <v>105</v>
      </c>
      <c r="L10" s="6" t="n">
        <v>5</v>
      </c>
      <c r="M10" s="6" t="n">
        <v>8</v>
      </c>
      <c r="N10" s="14">
        <f>SUM(K10:M10)</f>
        <v/>
      </c>
      <c r="O10" s="14">
        <f>J10-N10</f>
        <v/>
      </c>
      <c r="P10" s="15">
        <f>IF(J10=0,0,O10/J10)</f>
        <v/>
      </c>
      <c r="Q10" s="11">
        <f>IF(P10&gt;=0,"Profitable","Loss")</f>
        <v/>
      </c>
      <c r="R10" s="9" t="inlineStr">
        <is>
          <t>Venmo</t>
        </is>
      </c>
      <c r="S10" s="10" t="inlineStr"/>
    </row>
    <row r="11">
      <c r="A11" s="3" t="inlineStr">
        <is>
          <t>STR-1009</t>
        </is>
      </c>
      <c r="B11" s="4" t="inlineStr">
        <is>
          <t>Barton Creek House</t>
        </is>
      </c>
      <c r="C11" s="4" t="inlineStr">
        <is>
          <t>Austin</t>
        </is>
      </c>
      <c r="D11" s="3" t="inlineStr">
        <is>
          <t>TX</t>
        </is>
      </c>
      <c r="E11" s="5" t="inlineStr">
        <is>
          <t>06/02/2026</t>
        </is>
      </c>
      <c r="F11" s="5" t="inlineStr">
        <is>
          <t>06/05/2026</t>
        </is>
      </c>
      <c r="G11" s="5" t="inlineStr">
        <is>
          <t>06/05/2026</t>
        </is>
      </c>
      <c r="H11" s="4" t="inlineStr">
        <is>
          <t>Jessica Hall</t>
        </is>
      </c>
      <c r="I11" s="4" t="inlineStr">
        <is>
          <t>Deep Clean</t>
        </is>
      </c>
      <c r="J11" s="6" t="n">
        <v>190</v>
      </c>
      <c r="K11" s="6" t="n">
        <v>148</v>
      </c>
      <c r="L11" s="6" t="n">
        <v>0</v>
      </c>
      <c r="M11" s="6" t="n">
        <v>20.5</v>
      </c>
      <c r="N11" s="7">
        <f>SUM(K11:M11)</f>
        <v/>
      </c>
      <c r="O11" s="7">
        <f>J11-N11</f>
        <v/>
      </c>
      <c r="P11" s="8">
        <f>IF(J11=0,0,O11/J11)</f>
        <v/>
      </c>
      <c r="Q11" s="3">
        <f>IF(P11&gt;=0,"Profitable","Loss")</f>
        <v/>
      </c>
      <c r="R11" s="9" t="inlineStr">
        <is>
          <t>Zelle</t>
        </is>
      </c>
      <c r="S11" s="10" t="inlineStr"/>
    </row>
    <row r="12">
      <c r="A12" s="16" t="inlineStr">
        <is>
          <t>TOTALS</t>
        </is>
      </c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8">
        <f>SUM(J3:J11)</f>
        <v/>
      </c>
      <c r="K12" s="18">
        <f>SUM(K3:K11)</f>
        <v/>
      </c>
      <c r="L12" s="18">
        <f>SUM(L3:L11)</f>
        <v/>
      </c>
      <c r="M12" s="18">
        <f>SUM(M3:M11)</f>
        <v/>
      </c>
      <c r="N12" s="18">
        <f>SUM(N3:N11)</f>
        <v/>
      </c>
      <c r="O12" s="18">
        <f>SUM(O3:O11)</f>
        <v/>
      </c>
      <c r="P12" s="19">
        <f>IFERROR(AVERAGE(P3:P11),0)</f>
        <v/>
      </c>
      <c r="Q12" s="17" t="inlineStr"/>
      <c r="R12" s="17" t="inlineStr"/>
      <c r="S12" s="17" t="inlineStr"/>
    </row>
  </sheetData>
  <autoFilter ref="A2:S11"/>
  <mergeCells count="1">
    <mergeCell ref="A1:S1"/>
  </mergeCells>
  <conditionalFormatting sqref="O3:O11">
    <cfRule type="expression" priority="1" dxfId="0" stopIfTrue="0">
      <formula>O3&gt;=0</formula>
    </cfRule>
    <cfRule type="expression" priority="2" dxfId="1" stopIfTrue="0">
      <formula>O3&lt;0</formula>
    </cfRule>
  </conditionalFormatting>
  <conditionalFormatting sqref="Q3:Q11">
    <cfRule type="expression" priority="3" dxfId="0" stopIfTrue="0">
      <formula>Q3="Profitable"</formula>
    </cfRule>
    <cfRule type="expression" priority="4" dxfId="1" stopIfTrue="0">
      <formula>Q3="Loss"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2" customWidth="1" min="4" max="4"/>
    <col width="22" customWidth="1" min="6" max="6"/>
    <col width="8" customWidth="1" min="7" max="7"/>
    <col width="14" customWidth="1" min="8" max="8"/>
    <col width="14" customWidth="1" min="9" max="9"/>
    <col width="14" customWidth="1" min="10" max="10"/>
    <col width="4" customWidth="1" min="11" max="11"/>
    <col width="4" customWidth="1" min="12" max="12"/>
  </cols>
  <sheetData>
    <row r="1" ht="28" customHeight="1">
      <c r="A1" s="1" t="inlineStr">
        <is>
          <t>Summary Dashboard — Short-Term Rental Cleaning Fee Log</t>
        </is>
      </c>
    </row>
    <row r="2">
      <c r="A2" s="20" t="inlineStr">
        <is>
          <t>KEY PERFORMANCE INDICATORS</t>
        </is>
      </c>
      <c r="B2" s="38" t="n"/>
      <c r="C2" s="38" t="n"/>
      <c r="D2" s="39" t="n"/>
      <c r="F2" s="20" t="inlineStr">
        <is>
          <t>PROPERTY PERFORMANCE SUMMARY</t>
        </is>
      </c>
      <c r="G2" s="38" t="n"/>
      <c r="H2" s="38" t="n"/>
      <c r="I2" s="38" t="n"/>
      <c r="J2" s="38" t="n"/>
      <c r="K2" s="39" t="n"/>
    </row>
    <row r="3">
      <c r="A3" s="21" t="inlineStr">
        <is>
          <t>Total Cleaning Jobs</t>
        </is>
      </c>
      <c r="B3" s="22">
        <f>COUNTA('Fee Log'!A3:A11)</f>
        <v/>
      </c>
      <c r="C3" s="23" t="inlineStr"/>
      <c r="D3" s="23" t="inlineStr"/>
      <c r="F3" s="2" t="inlineStr">
        <is>
          <t>Property Name</t>
        </is>
      </c>
      <c r="G3" s="2" t="inlineStr">
        <is>
          <t>Jobs</t>
        </is>
      </c>
      <c r="H3" s="2" t="inlineStr">
        <is>
          <t>Total Fees</t>
        </is>
      </c>
      <c r="I3" s="2" t="inlineStr">
        <is>
          <t>Total Profit</t>
        </is>
      </c>
      <c r="J3" s="2" t="inlineStr">
        <is>
          <t>Avg Margin %</t>
        </is>
      </c>
    </row>
    <row r="4">
      <c r="A4" s="21" t="inlineStr">
        <is>
          <t>Total Fees Charged</t>
        </is>
      </c>
      <c r="B4" s="24">
        <f>SUM('Fee Log'!J:J)</f>
        <v/>
      </c>
      <c r="C4" s="23" t="inlineStr"/>
      <c r="D4" s="23" t="inlineStr"/>
      <c r="F4" s="4" t="inlineStr">
        <is>
          <t>Lakewood Retreat</t>
        </is>
      </c>
      <c r="G4" s="3">
        <f>COUNTIF('Fee Log'!B:B,F4)</f>
        <v/>
      </c>
      <c r="H4" s="25">
        <f>IFERROR(SUMIF('Fee Log'!B:B,F4,'Fee Log'!J:J),0)</f>
        <v/>
      </c>
      <c r="I4" s="25">
        <f>IFERROR(SUMIF('Fee Log'!B:B,F4,'Fee Log'!O:O),0)</f>
        <v/>
      </c>
      <c r="J4" s="26">
        <f>IFERROR(I4/H4,0)</f>
        <v/>
      </c>
    </row>
    <row r="5">
      <c r="A5" s="21" t="inlineStr">
        <is>
          <t>Total Cleaner Payouts</t>
        </is>
      </c>
      <c r="B5" s="24">
        <f>SUM('Fee Log'!K:K)</f>
        <v/>
      </c>
      <c r="C5" s="23" t="inlineStr"/>
      <c r="D5" s="23" t="inlineStr"/>
      <c r="F5" s="12" t="inlineStr">
        <is>
          <t>Mountain View Cabin</t>
        </is>
      </c>
      <c r="G5" s="11">
        <f>COUNTIF('Fee Log'!B:B,F5)</f>
        <v/>
      </c>
      <c r="H5" s="27">
        <f>IFERROR(SUMIF('Fee Log'!B:B,F5,'Fee Log'!J:J),0)</f>
        <v/>
      </c>
      <c r="I5" s="27">
        <f>IFERROR(SUMIF('Fee Log'!B:B,F5,'Fee Log'!O:O),0)</f>
        <v/>
      </c>
      <c r="J5" s="28">
        <f>IFERROR(I5/H5,0)</f>
        <v/>
      </c>
    </row>
    <row r="6">
      <c r="A6" s="21" t="inlineStr">
        <is>
          <t>Total Supplies Cost</t>
        </is>
      </c>
      <c r="B6" s="24">
        <f>SUM('Fee Log'!M:M)</f>
        <v/>
      </c>
      <c r="C6" s="23" t="inlineStr"/>
      <c r="D6" s="23" t="inlineStr"/>
      <c r="F6" s="4" t="inlineStr">
        <is>
          <t>Riverside Bungalow</t>
        </is>
      </c>
      <c r="G6" s="3">
        <f>COUNTIF('Fee Log'!B:B,F6)</f>
        <v/>
      </c>
      <c r="H6" s="25">
        <f>IFERROR(SUMIF('Fee Log'!B:B,F6,'Fee Log'!J:J),0)</f>
        <v/>
      </c>
      <c r="I6" s="25">
        <f>IFERROR(SUMIF('Fee Log'!B:B,F6,'Fee Log'!O:O),0)</f>
        <v/>
      </c>
      <c r="J6" s="26">
        <f>IFERROR(I6/H6,0)</f>
        <v/>
      </c>
    </row>
    <row r="7">
      <c r="A7" s="21" t="inlineStr">
        <is>
          <t>Net Profit</t>
        </is>
      </c>
      <c r="B7" s="24">
        <f>SUM('Fee Log'!O:O)</f>
        <v/>
      </c>
      <c r="C7" s="23" t="inlineStr"/>
      <c r="D7" s="23" t="inlineStr"/>
      <c r="F7" s="12" t="inlineStr">
        <is>
          <t>Desert Oasis</t>
        </is>
      </c>
      <c r="G7" s="11">
        <f>COUNTIF('Fee Log'!B:B,F7)</f>
        <v/>
      </c>
      <c r="H7" s="27">
        <f>IFERROR(SUMIF('Fee Log'!B:B,F7,'Fee Log'!J:J),0)</f>
        <v/>
      </c>
      <c r="I7" s="27">
        <f>IFERROR(SUMIF('Fee Log'!B:B,F7,'Fee Log'!O:O),0)</f>
        <v/>
      </c>
      <c r="J7" s="28">
        <f>IFERROR(I7/H7,0)</f>
        <v/>
      </c>
    </row>
    <row r="8">
      <c r="A8" s="21" t="inlineStr">
        <is>
          <t>Average Fee per Cleaning</t>
        </is>
      </c>
      <c r="B8" s="24">
        <f>IFERROR(AVERAGE('Fee Log'!J:J),0)</f>
        <v/>
      </c>
      <c r="C8" s="23" t="inlineStr"/>
      <c r="D8" s="23" t="inlineStr"/>
      <c r="F8" s="4" t="inlineStr">
        <is>
          <t>Peach Tree Loft</t>
        </is>
      </c>
      <c r="G8" s="3">
        <f>COUNTIF('Fee Log'!B:B,F8)</f>
        <v/>
      </c>
      <c r="H8" s="25">
        <f>IFERROR(SUMIF('Fee Log'!B:B,F8,'Fee Log'!J:J),0)</f>
        <v/>
      </c>
      <c r="I8" s="25">
        <f>IFERROR(SUMIF('Fee Log'!B:B,F8,'Fee Log'!O:O),0)</f>
        <v/>
      </c>
      <c r="J8" s="26">
        <f>IFERROR(I8/H8,0)</f>
        <v/>
      </c>
    </row>
    <row r="9">
      <c r="A9" s="21" t="inlineStr">
        <is>
          <t>Overall Profit Margin %</t>
        </is>
      </c>
      <c r="B9" s="29">
        <f>IFERROR(SUM('Fee Log'!O:O)/SUM('Fee Log'!J:J),0)</f>
        <v/>
      </c>
      <c r="C9" s="23" t="inlineStr"/>
      <c r="D9" s="23" t="inlineStr"/>
      <c r="F9" s="12" t="inlineStr">
        <is>
          <t>Emerald Bay Studio</t>
        </is>
      </c>
      <c r="G9" s="11">
        <f>COUNTIF('Fee Log'!B:B,F9)</f>
        <v/>
      </c>
      <c r="H9" s="27">
        <f>IFERROR(SUMIF('Fee Log'!B:B,F9,'Fee Log'!J:J),0)</f>
        <v/>
      </c>
      <c r="I9" s="27">
        <f>IFERROR(SUMIF('Fee Log'!B:B,F9,'Fee Log'!O:O),0)</f>
        <v/>
      </c>
      <c r="J9" s="28">
        <f>IFERROR(I9/H9,0)</f>
        <v/>
      </c>
    </row>
    <row r="10">
      <c r="A10" s="21" t="inlineStr">
        <is>
          <t># Profitable Jobs</t>
        </is>
      </c>
      <c r="B10" s="22">
        <f>COUNTIF('Fee Log'!Q:Q,"Profitable")</f>
        <v/>
      </c>
      <c r="C10" s="23" t="inlineStr"/>
      <c r="D10" s="23" t="inlineStr"/>
      <c r="F10" s="4" t="inlineStr">
        <is>
          <t>Music City Flat</t>
        </is>
      </c>
      <c r="G10" s="3">
        <f>COUNTIF('Fee Log'!B:B,F10)</f>
        <v/>
      </c>
      <c r="H10" s="25">
        <f>IFERROR(SUMIF('Fee Log'!B:B,F10,'Fee Log'!J:J),0)</f>
        <v/>
      </c>
      <c r="I10" s="25">
        <f>IFERROR(SUMIF('Fee Log'!B:B,F10,'Fee Log'!O:O),0)</f>
        <v/>
      </c>
      <c r="J10" s="26">
        <f>IFERROR(I10/H10,0)</f>
        <v/>
      </c>
    </row>
    <row r="11">
      <c r="A11" s="21" t="inlineStr">
        <is>
          <t># Loss Jobs</t>
        </is>
      </c>
      <c r="B11" s="22">
        <f>COUNTIF('Fee Log'!Q:Q,"Loss")</f>
        <v/>
      </c>
      <c r="C11" s="23" t="inlineStr"/>
      <c r="D11" s="23" t="inlineStr"/>
      <c r="F11" s="12" t="inlineStr">
        <is>
          <t>Queen City Nest</t>
        </is>
      </c>
      <c r="G11" s="11">
        <f>COUNTIF('Fee Log'!B:B,F11)</f>
        <v/>
      </c>
      <c r="H11" s="27">
        <f>IFERROR(SUMIF('Fee Log'!B:B,F11,'Fee Log'!J:J),0)</f>
        <v/>
      </c>
      <c r="I11" s="27">
        <f>IFERROR(SUMIF('Fee Log'!B:B,F11,'Fee Log'!O:O),0)</f>
        <v/>
      </c>
      <c r="J11" s="28">
        <f>IFERROR(I11/H11,0)</f>
        <v/>
      </c>
    </row>
    <row r="12">
      <c r="F12" s="4" t="inlineStr">
        <is>
          <t>Barton Creek House</t>
        </is>
      </c>
      <c r="G12" s="3">
        <f>COUNTIF('Fee Log'!B:B,F12)</f>
        <v/>
      </c>
      <c r="H12" s="25">
        <f>IFERROR(SUMIF('Fee Log'!B:B,F12,'Fee Log'!J:J),0)</f>
        <v/>
      </c>
      <c r="I12" s="25">
        <f>IFERROR(SUMIF('Fee Log'!B:B,F12,'Fee Log'!O:O),0)</f>
        <v/>
      </c>
      <c r="J12" s="26">
        <f>IFERROR(I12/H12,0)</f>
        <v/>
      </c>
    </row>
    <row r="13">
      <c r="F13" s="30" t="inlineStr">
        <is>
          <t>TOTALS</t>
        </is>
      </c>
      <c r="G13" s="16">
        <f>SUM(G4:G12)</f>
        <v/>
      </c>
      <c r="H13" s="18">
        <f>SUM(H4:H12)</f>
        <v/>
      </c>
      <c r="I13" s="18">
        <f>SUM(I4:I12)</f>
        <v/>
      </c>
      <c r="J13" s="31">
        <f>SUM(J4:J12)</f>
        <v/>
      </c>
    </row>
    <row r="14"/>
    <row r="15">
      <c r="F15" s="2" t="inlineStr">
        <is>
          <t>Service Type</t>
        </is>
      </c>
      <c r="G15" s="2" t="inlineStr">
        <is>
          <t>Count</t>
        </is>
      </c>
      <c r="I15" s="2" t="inlineStr">
        <is>
          <t>Month</t>
        </is>
      </c>
      <c r="J15" s="2" t="inlineStr">
        <is>
          <t>Net Profit</t>
        </is>
      </c>
    </row>
    <row r="16">
      <c r="F16" s="4" t="inlineStr">
        <is>
          <t>Standard Turnover</t>
        </is>
      </c>
      <c r="G16" s="3">
        <f>COUNTIF('Fee Log'!I:I,F16)</f>
        <v/>
      </c>
      <c r="I16" s="3" t="inlineStr">
        <is>
          <t>Feb 2026</t>
        </is>
      </c>
      <c r="J16" s="25">
        <f>IFERROR(SUMPRODUCT((MONTH('Fee Log'!G3:G11)=2)*('Fee Log'!O3:O11)),0)</f>
        <v/>
      </c>
    </row>
    <row r="17">
      <c r="F17" s="12" t="inlineStr">
        <is>
          <t>Deep Clean</t>
        </is>
      </c>
      <c r="G17" s="11">
        <f>COUNTIF('Fee Log'!I:I,F17)</f>
        <v/>
      </c>
      <c r="I17" s="11" t="inlineStr">
        <is>
          <t>Mar 2026</t>
        </is>
      </c>
      <c r="J17" s="27">
        <f>IFERROR(SUMPRODUCT((MONTH('Fee Log'!G3:G11)=3)*('Fee Log'!O3:O11)),0)</f>
        <v/>
      </c>
    </row>
    <row r="18">
      <c r="F18" s="4" t="inlineStr">
        <is>
          <t>Laundry + Turnover</t>
        </is>
      </c>
      <c r="G18" s="3">
        <f>COUNTIF('Fee Log'!I:I,F18)</f>
        <v/>
      </c>
      <c r="I18" s="3" t="inlineStr">
        <is>
          <t>Apr 2026</t>
        </is>
      </c>
      <c r="J18" s="25">
        <f>IFERROR(SUMPRODUCT((MONTH('Fee Log'!G3:G11)=4)*('Fee Log'!O3:O11)),0)</f>
        <v/>
      </c>
    </row>
    <row r="19">
      <c r="F19" s="12" t="inlineStr">
        <is>
          <t>Turnover + Restock</t>
        </is>
      </c>
      <c r="G19" s="11">
        <f>COUNTIF('Fee Log'!I:I,F19)</f>
        <v/>
      </c>
      <c r="I19" s="11" t="inlineStr">
        <is>
          <t>May 2026</t>
        </is>
      </c>
      <c r="J19" s="27">
        <f>IFERROR(SUMPRODUCT((MONTH('Fee Log'!G3:G11)=5)*('Fee Log'!O3:O11)),0)</f>
        <v/>
      </c>
    </row>
    <row r="20">
      <c r="I20" s="3" t="inlineStr">
        <is>
          <t>Jun 2026</t>
        </is>
      </c>
      <c r="J20" s="25">
        <f>IFERROR(SUMPRODUCT((MONTH('Fee Log'!G3:G11)=6)*('Fee Log'!O3:O11)),0)</f>
        <v/>
      </c>
    </row>
  </sheetData>
  <mergeCells count="3">
    <mergeCell ref="A1:L1"/>
    <mergeCell ref="A2:D2"/>
    <mergeCell ref="F2:K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60" customWidth="1" min="3" max="3"/>
    <col width="4" customWidth="1" min="4" max="4"/>
  </cols>
  <sheetData>
    <row r="1" ht="30" customHeight="1">
      <c r="B1" s="32" t="inlineStr">
        <is>
          <t>Instructions — Short-Term Rental Cleaning Fee Log</t>
        </is>
      </c>
    </row>
    <row r="2" ht="20" customHeight="1">
      <c r="B2" s="33" t="inlineStr">
        <is>
          <t>OVERVIEW</t>
        </is>
      </c>
      <c r="C2" s="39" t="n"/>
    </row>
    <row r="3" ht="42" customHeight="1">
      <c r="B3" s="34" t="inlineStr">
        <is>
          <t>Fee Log Sheet</t>
        </is>
      </c>
      <c r="C3" s="35" t="inlineStr">
        <is>
          <t>Enter one row per cleaning event/turnover. Fill in all yellow-highlighted input cells for each new booking or cleaning job.</t>
        </is>
      </c>
    </row>
    <row r="4" ht="42" customHeight="1">
      <c r="B4" s="36" t="inlineStr">
        <is>
          <t>Summary Dashboard</t>
        </is>
      </c>
      <c r="C4" s="37" t="inlineStr">
        <is>
          <t>Automatically calculated from Fee Log data. Displays KPIs, property-level totals, and charts. No manual edits needed.</t>
        </is>
      </c>
    </row>
    <row r="5" ht="42" customHeight="1">
      <c r="B5" s="34" t="inlineStr">
        <is>
          <t>Instructions Sheet</t>
        </is>
      </c>
      <c r="C5" s="35" t="inlineStr">
        <is>
          <t>This sheet. Refer here for guidance on data entry, formulas, and formatting standards.</t>
        </is>
      </c>
    </row>
    <row r="6"/>
    <row r="7" ht="20" customHeight="1">
      <c r="B7" s="33" t="inlineStr">
        <is>
          <t>HOW TO ENTER A NEW CLEANING FEE RECORD</t>
        </is>
      </c>
      <c r="C7" s="39" t="n"/>
    </row>
    <row r="8" ht="42" customHeight="1">
      <c r="B8" s="34" t="inlineStr">
        <is>
          <t>Step 1 — Booking ID</t>
        </is>
      </c>
      <c r="C8" s="35" t="inlineStr">
        <is>
          <t>Enter a unique ID (e.g. STR-1010). Use the format STR-XXXX for consistency.</t>
        </is>
      </c>
    </row>
    <row r="9" ht="42" customHeight="1">
      <c r="B9" s="36" t="inlineStr">
        <is>
          <t>Step 2 — Property &amp; Location</t>
        </is>
      </c>
      <c r="C9" s="37" t="inlineStr">
        <is>
          <t>Enter the Property Name, City, and State exactly as used previously to allow SUMIF/COUNTIF to aggregate correctly.</t>
        </is>
      </c>
    </row>
    <row r="10" ht="42" customHeight="1">
      <c r="B10" s="34" t="inlineStr">
        <is>
          <t>Step 3 — Dates</t>
        </is>
      </c>
      <c r="C10" s="35" t="inlineStr">
        <is>
          <t>Enter Check-In, Check-Out, and Cleaning Dates in MM/DD/YYYY format (e.g. 06/15/2026). Incorrect format may break monthly charts.</t>
        </is>
      </c>
    </row>
    <row r="11" ht="42" customHeight="1">
      <c r="B11" s="36" t="inlineStr">
        <is>
          <t>Step 4 — Cleaner &amp; Service</t>
        </is>
      </c>
      <c r="C11" s="37" t="inlineStr">
        <is>
          <t>Enter the Cleaner/Vendor full name and choose a Service Type (Standard Turnover, Deep Clean, Laundry + Turnover, or Turnover + Restock).</t>
        </is>
      </c>
    </row>
    <row r="12" ht="42" customHeight="1">
      <c r="B12" s="34" t="inlineStr">
        <is>
          <t>Step 5 — Fees &amp; Costs</t>
        </is>
      </c>
      <c r="C12" s="35" t="inlineStr">
        <is>
          <t>Enter Fee Charged ($), Cleaner Paid ($), Tip ($), and Supplies Cost ($) in the yellow input cells. Do NOT edit Total Cost, Gross Profit, Profit Margin %, or Status — these are auto-calculated.</t>
        </is>
      </c>
    </row>
    <row r="13" ht="42" customHeight="1">
      <c r="B13" s="36" t="inlineStr">
        <is>
          <t>Step 6 — Payment &amp; Notes</t>
        </is>
      </c>
      <c r="C13" s="37" t="inlineStr">
        <is>
          <t>Select Payment Method (e.g. Venmo, Zelle, Direct Deposit) and add any relevant notes in the Notes column.</t>
        </is>
      </c>
    </row>
    <row r="14"/>
    <row r="15" ht="20" customHeight="1">
      <c r="B15" s="33" t="inlineStr">
        <is>
          <t>FORMULA REFERENCE</t>
        </is>
      </c>
      <c r="C15" s="39" t="n"/>
    </row>
    <row r="16" ht="42" customHeight="1">
      <c r="B16" s="34" t="inlineStr">
        <is>
          <t>Total Cost ($)</t>
        </is>
      </c>
      <c r="C16" s="35">
        <f>SUM(Cleaner Paid + Tip + Supplies Cost). Automatically calculated, do not edit.</f>
        <v/>
      </c>
    </row>
    <row r="17" ht="42" customHeight="1">
      <c r="B17" s="36" t="inlineStr">
        <is>
          <t>Gross Profit ($)</t>
        </is>
      </c>
      <c r="C17" s="37">
        <f>Fee Charged − Total Cost. Shows how much you earned after paying the cleaner and supplies.</f>
        <v/>
      </c>
    </row>
    <row r="18" ht="42" customHeight="1">
      <c r="B18" s="34" t="inlineStr">
        <is>
          <t>Profit Margin %</t>
        </is>
      </c>
      <c r="C18" s="35">
        <f>Gross Profit / Fee Charged. If Fee Charged is $0, returns 0 to avoid division errors.</f>
        <v/>
      </c>
    </row>
    <row r="19" ht="42" customHeight="1">
      <c r="B19" s="36" t="inlineStr">
        <is>
          <t>Status</t>
        </is>
      </c>
      <c r="C19" s="37" t="inlineStr">
        <is>
          <t>Automatically shows "Profitable" (green) if Profit Margin % ≥ 0%, or "Loss" (red) if negative.</t>
        </is>
      </c>
    </row>
    <row r="20"/>
    <row r="21" ht="20" customHeight="1">
      <c r="B21" s="33" t="inlineStr">
        <is>
          <t>FORMATTING STANDARDS</t>
        </is>
      </c>
      <c r="C21" s="39" t="n"/>
    </row>
    <row r="22" ht="42" customHeight="1">
      <c r="B22" s="34" t="inlineStr">
        <is>
          <t>Dates</t>
        </is>
      </c>
      <c r="C22" s="35" t="inlineStr">
        <is>
          <t>Use U.S. date format MM/DD/YYYY at all times (e.g. 06/15/2026, NOT 15-Jun-26 or 6/15/26).</t>
        </is>
      </c>
    </row>
    <row r="23" ht="42" customHeight="1">
      <c r="B23" s="36" t="inlineStr">
        <is>
          <t>Currency</t>
        </is>
      </c>
      <c r="C23" s="37" t="inlineStr">
        <is>
          <t>All dollar amounts are formatted as $1,234.56 — U.S. convention with comma as thousands separator and period as decimal point.</t>
        </is>
      </c>
    </row>
    <row r="24" ht="42" customHeight="1">
      <c r="B24" s="34" t="inlineStr">
        <is>
          <t>Color Coding</t>
        </is>
      </c>
      <c r="C24" s="35" t="inlineStr">
        <is>
          <t>Yellow cells = user input. Green = Profitable. Red = Loss or negative profit. Dark header rows are read-only formula or label cells.</t>
        </is>
      </c>
    </row>
    <row r="25"/>
    <row r="26" ht="20" customHeight="1">
      <c r="B26" s="33" t="inlineStr">
        <is>
          <t>IMPORTANT REMINDERS</t>
        </is>
      </c>
      <c r="C26" s="39" t="n"/>
    </row>
    <row r="27" ht="42" customHeight="1">
      <c r="B27" s="34" t="inlineStr">
        <is>
          <t>Update Promptly</t>
        </is>
      </c>
      <c r="C27" s="35" t="inlineStr">
        <is>
          <t>Record cleaner payments and supply costs immediately after each turnover to keep the dashboard accurate.</t>
        </is>
      </c>
    </row>
    <row r="28" ht="42" customHeight="1">
      <c r="B28" s="36" t="inlineStr">
        <is>
          <t>Do Not Delete Formulas</t>
        </is>
      </c>
      <c r="C28" s="37" t="inlineStr">
        <is>
          <t>Columns N (Total Cost), O (Gross Profit), P (Profit Margin %), and Q (Status) contain formulas. Only edit columns A–M and R–S.</t>
        </is>
      </c>
    </row>
    <row r="29" ht="42" customHeight="1">
      <c r="B29" s="34" t="inlineStr">
        <is>
          <t>Tax Note</t>
        </is>
      </c>
      <c r="C29" s="35" t="inlineStr">
        <is>
          <t>Cleaning fees may be deductible business expenses (IRS Schedule E or Schedule C). Consult your tax advisor. Keep receipts for supplies and vendor payments.</t>
        </is>
      </c>
    </row>
    <row r="30" ht="42" customHeight="1">
      <c r="B30" s="36" t="inlineStr">
        <is>
          <t>Extending the Log</t>
        </is>
      </c>
      <c r="C30" s="37" t="inlineStr">
        <is>
          <t>To add more rows, copy row formatting from an existing data row and paste below. Formulas in columns N–Q will auto-fill if you use Ctrl+D or copy-paste.</t>
        </is>
      </c>
    </row>
  </sheetData>
  <mergeCells count="6">
    <mergeCell ref="B1:C1"/>
    <mergeCell ref="B2:C2"/>
    <mergeCell ref="B7:C7"/>
    <mergeCell ref="B15:C15"/>
    <mergeCell ref="B21:C21"/>
    <mergeCell ref="B2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2026-06-19T06:51:25Z</dcterms:created>
  <dcterms:modified xmlns:dcterms="http://purl.org/dc/terms/" xmlns:xsi="http://www.w3.org/2001/XMLSchema-instance" xsi:type="dcterms:W3CDTF">2026-06-19T06:51:25Z</dcterms:modified>
</cp:coreProperties>
</file>