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EP IRA Worksheet" sheetId="1" state="visible" r:id="rId1"/>
    <sheet xmlns:r="http://schemas.openxmlformats.org/officeDocument/2006/relationships" name="Summary Dashboard" sheetId="2" state="visible" r:id="rId2"/>
    <sheet xmlns:r="http://schemas.openxmlformats.org/officeDocument/2006/relationships" name="Instructions" sheetId="3" state="visible" r:id="rId3"/>
  </sheets>
  <definedNames/>
  <calcPr calcId="124519" fullCalcOnLoad="1"/>
</workbook>
</file>

<file path=xl/styles.xml><?xml version="1.0" encoding="utf-8"?>
<styleSheet xmlns="http://schemas.openxmlformats.org/spreadsheetml/2006/main">
  <numFmts count="3">
    <numFmt numFmtId="164" formatCode="0.0%"/>
    <numFmt numFmtId="165" formatCode="&quot;$&quot;#,##0.00"/>
    <numFmt numFmtId="166" formatCode="MM/DD/YYYY"/>
  </numFmts>
  <fonts count="5">
    <font>
      <name val="Calibri"/>
      <family val="2"/>
      <color theme="1"/>
      <sz val="11"/>
      <scheme val="minor"/>
    </font>
    <font>
      <name val="Calibri"/>
      <b val="1"/>
      <color rgb="000F766E"/>
      <sz val="16"/>
    </font>
    <font>
      <name val="Calibri"/>
      <b val="1"/>
      <color rgb="001F2937"/>
      <sz val="11"/>
    </font>
    <font>
      <name val="Calibri"/>
      <color rgb="001F2937"/>
      <sz val="11"/>
    </font>
    <font>
      <name val="Calibri"/>
      <b val="1"/>
      <color rgb="00FFFFFF"/>
      <sz val="11"/>
    </font>
  </fonts>
  <fills count="7">
    <fill>
      <patternFill/>
    </fill>
    <fill>
      <patternFill patternType="gray125"/>
    </fill>
    <fill>
      <patternFill patternType="solid">
        <fgColor rgb="00FFFBEB"/>
      </patternFill>
    </fill>
    <fill>
      <patternFill patternType="solid">
        <fgColor rgb="000F766E"/>
      </patternFill>
    </fill>
    <fill>
      <patternFill patternType="solid">
        <fgColor rgb="00FFFFFF"/>
      </patternFill>
    </fill>
    <fill>
      <patternFill patternType="solid">
        <fgColor rgb="00F0FDFA"/>
      </patternFill>
    </fill>
    <fill>
      <patternFill patternType="solid">
        <fgColor rgb="0014B8A6"/>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36">
    <xf numFmtId="0" fontId="0" fillId="0" borderId="0" pivotButton="0" quotePrefix="0" xfId="0"/>
    <xf numFmtId="0" fontId="1" fillId="0" borderId="0" applyAlignment="1" pivotButton="0" quotePrefix="0" xfId="0">
      <alignment horizontal="center" vertical="center"/>
    </xf>
    <xf numFmtId="0" fontId="2" fillId="0" borderId="0" pivotButton="0" quotePrefix="0" xfId="0"/>
    <xf numFmtId="0" fontId="3" fillId="0" borderId="1" pivotButton="0" quotePrefix="0" xfId="0"/>
    <xf numFmtId="0" fontId="3" fillId="0" borderId="0" pivotButton="0" quotePrefix="0" xfId="0"/>
    <xf numFmtId="164" fontId="3" fillId="2" borderId="1" pivotButton="0" quotePrefix="0" xfId="0"/>
    <xf numFmtId="165" fontId="3" fillId="0" borderId="0" pivotButton="0" quotePrefix="0" xfId="0"/>
    <xf numFmtId="165" fontId="3" fillId="0" borderId="1" pivotButton="0" quotePrefix="0" xfId="0"/>
    <xf numFmtId="0" fontId="4" fillId="3" borderId="1" applyAlignment="1" pivotButton="0" quotePrefix="0" xfId="0">
      <alignment horizontal="center" vertical="center"/>
    </xf>
    <xf numFmtId="0" fontId="3" fillId="4" borderId="1" applyAlignment="1" pivotButton="0" quotePrefix="0" xfId="0">
      <alignment horizontal="left" vertical="center"/>
    </xf>
    <xf numFmtId="166" fontId="3" fillId="4" borderId="1" applyAlignment="1" pivotButton="0" quotePrefix="0" xfId="0">
      <alignment horizontal="center" vertical="center"/>
    </xf>
    <xf numFmtId="0" fontId="3" fillId="4" borderId="1" applyAlignment="1" pivotButton="0" quotePrefix="0" xfId="0">
      <alignment horizontal="center" vertical="center"/>
    </xf>
    <xf numFmtId="165" fontId="3" fillId="4" borderId="1" applyAlignment="1" pivotButton="0" quotePrefix="0" xfId="0">
      <alignment horizontal="center" vertical="center"/>
    </xf>
    <xf numFmtId="165" fontId="0" fillId="4" borderId="1" applyAlignment="1" pivotButton="0" quotePrefix="0" xfId="0">
      <alignment horizontal="center" vertical="center"/>
    </xf>
    <xf numFmtId="164" fontId="0" fillId="4" borderId="1" applyAlignment="1" pivotButton="0" quotePrefix="0" xfId="0">
      <alignment horizontal="center" vertical="center"/>
    </xf>
    <xf numFmtId="0" fontId="3" fillId="5" borderId="1" applyAlignment="1" pivotButton="0" quotePrefix="0" xfId="0">
      <alignment horizontal="left" vertical="center"/>
    </xf>
    <xf numFmtId="166" fontId="3" fillId="5" borderId="1" applyAlignment="1" pivotButton="0" quotePrefix="0" xfId="0">
      <alignment horizontal="center" vertical="center"/>
    </xf>
    <xf numFmtId="0" fontId="3" fillId="5" borderId="1" applyAlignment="1" pivotButton="0" quotePrefix="0" xfId="0">
      <alignment horizontal="center" vertical="center"/>
    </xf>
    <xf numFmtId="165" fontId="3" fillId="5" borderId="1" applyAlignment="1" pivotButton="0" quotePrefix="0" xfId="0">
      <alignment horizontal="center" vertical="center"/>
    </xf>
    <xf numFmtId="165" fontId="0" fillId="5" borderId="1" applyAlignment="1" pivotButton="0" quotePrefix="0" xfId="0">
      <alignment horizontal="center" vertical="center"/>
    </xf>
    <xf numFmtId="164" fontId="0" fillId="5" borderId="1" applyAlignment="1" pivotButton="0" quotePrefix="0" xfId="0">
      <alignment horizontal="center" vertical="center"/>
    </xf>
    <xf numFmtId="0" fontId="4" fillId="6" borderId="1" pivotButton="0" quotePrefix="0" xfId="0"/>
    <xf numFmtId="165" fontId="4" fillId="6" borderId="1" pivotButton="0" quotePrefix="0" xfId="0"/>
    <xf numFmtId="165" fontId="0" fillId="0" borderId="0" pivotButton="0" quotePrefix="0" xfId="0"/>
    <xf numFmtId="0" fontId="0" fillId="2" borderId="1" pivotButton="0" quotePrefix="0" xfId="0"/>
    <xf numFmtId="0" fontId="3" fillId="5" borderId="1" pivotButton="0" quotePrefix="0" xfId="0"/>
    <xf numFmtId="165" fontId="0" fillId="5" borderId="1" pivotButton="0" quotePrefix="0" xfId="0"/>
    <xf numFmtId="0" fontId="3" fillId="4" borderId="1" pivotButton="0" quotePrefix="0" xfId="0"/>
    <xf numFmtId="165" fontId="0" fillId="4" borderId="1" pivotButton="0" quotePrefix="0" xfId="0"/>
    <xf numFmtId="164" fontId="0" fillId="5" borderId="1" pivotButton="0" quotePrefix="0" xfId="0"/>
    <xf numFmtId="0" fontId="4" fillId="6" borderId="1" applyAlignment="1" pivotButton="0" quotePrefix="0" xfId="0">
      <alignment horizontal="center" vertical="center"/>
    </xf>
    <xf numFmtId="0" fontId="1" fillId="0" borderId="0" pivotButton="0" quotePrefix="0" xfId="0"/>
    <xf numFmtId="0" fontId="2" fillId="5" borderId="1" pivotButton="0" quotePrefix="0" xfId="0"/>
    <xf numFmtId="0" fontId="3" fillId="5" borderId="1" applyAlignment="1" pivotButton="0" quotePrefix="0" xfId="0">
      <alignment vertical="top" wrapText="1"/>
    </xf>
    <xf numFmtId="0" fontId="2" fillId="4" borderId="1" pivotButton="0" quotePrefix="0" xfId="0"/>
    <xf numFmtId="0" fontId="3" fillId="4" borderId="1" applyAlignment="1" pivotButton="0" quotePrefix="0" xfId="0">
      <alignment vertical="top" wrapText="1"/>
    </xf>
  </cellXfs>
  <cellStyles count="1">
    <cellStyle name="Normal" xfId="0" builtinId="0" hidden="0"/>
  </cellStyles>
  <dxfs count="2">
    <dxf>
      <font>
        <b val="1"/>
        <color rgb="00166534"/>
      </font>
      <fill>
        <patternFill patternType="solid">
          <fgColor rgb="00DCFCE7"/>
        </patternFill>
      </fill>
    </dxf>
    <dxf>
      <font>
        <b val="1"/>
        <color rgb="00991B1B"/>
      </font>
      <fill>
        <patternFill patternType="solid">
          <fgColor rgb="00FEE2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Final Employer Contribution by Employee</a:t>
            </a:r>
          </a:p>
        </rich>
      </tx>
    </title>
    <plotArea>
      <barChart>
        <barDir val="col"/>
        <grouping val="clustered"/>
        <ser>
          <idx val="0"/>
          <order val="0"/>
          <tx>
            <strRef>
              <f>'Summary Dashboard'!B15</f>
            </strRef>
          </tx>
          <spPr>
            <a:solidFill xmlns:a="http://schemas.openxmlformats.org/drawingml/2006/main">
              <a:srgbClr val="0F766E"/>
            </a:solidFill>
            <a:ln xmlns:a="http://schemas.openxmlformats.org/drawingml/2006/main">
              <a:prstDash val="solid"/>
            </a:ln>
          </spPr>
          <cat>
            <numRef>
              <f>'Summary Dashboard'!$A$16:$A$25</f>
            </numRef>
          </cat>
          <val>
            <numRef>
              <f>'Summary Dashboard'!$B$16:$B$25</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Employee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Contribution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Contribution Distribution</a:t>
            </a:r>
          </a:p>
        </rich>
      </tx>
    </title>
    <plotArea>
      <pieChart>
        <varyColors val="1"/>
        <ser>
          <idx val="0"/>
          <order val="0"/>
          <tx>
            <strRef>
              <f>'Summary Dashboard'!B15</f>
            </strRef>
          </tx>
          <spPr>
            <a:ln xmlns:a="http://schemas.openxmlformats.org/drawingml/2006/main">
              <a:prstDash val="solid"/>
            </a:ln>
          </spPr>
          <cat>
            <numRef>
              <f>'Summary Dashboard'!$A$16:$A$25</f>
            </numRef>
          </cat>
          <val>
            <numRef>
              <f>'Summary Dashboard'!$B$16:$B$25</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3</col>
      <colOff>0</colOff>
      <row>3</row>
      <rowOff>0</rowOff>
    </from>
    <ext cx="7200000" cy="396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3</col>
      <colOff>0</colOff>
      <row>23</row>
      <rowOff>0</rowOff>
    </from>
    <ext cx="5040000" cy="396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L25"/>
  <sheetViews>
    <sheetView workbookViewId="0">
      <pane ySplit="8" topLeftCell="A9" activePane="bottomLeft" state="frozen"/>
      <selection pane="bottomLeft" activeCell="A1" sqref="A1"/>
    </sheetView>
  </sheetViews>
  <sheetFormatPr baseColWidth="8" defaultRowHeight="15"/>
  <cols>
    <col width="20" customWidth="1" min="1" max="1"/>
    <col width="20" customWidth="1" min="2" max="2"/>
    <col width="13" customWidth="1" min="3" max="3"/>
    <col width="15" customWidth="1" min="4" max="4"/>
    <col width="18" customWidth="1" min="5" max="5"/>
    <col width="10" customWidth="1" min="6" max="6"/>
    <col width="18" customWidth="1" min="7" max="7"/>
    <col width="12" customWidth="1" min="8" max="8"/>
    <col width="19" customWidth="1" min="9" max="9"/>
    <col width="16" customWidth="1" min="10" max="10"/>
    <col width="17" customWidth="1" min="11" max="11"/>
    <col width="15" customWidth="1" min="12" max="12"/>
  </cols>
  <sheetData>
    <row r="1">
      <c r="A1" s="1" t="inlineStr">
        <is>
          <t>SEP IRA Contribution Worksheet - Plan Year 2026</t>
        </is>
      </c>
    </row>
    <row r="2"/>
    <row r="3">
      <c r="A3" s="2" t="inlineStr">
        <is>
          <t>Company Name:</t>
        </is>
      </c>
      <c r="C3" s="3" t="inlineStr">
        <is>
          <t>Summit Builders LLC</t>
        </is>
      </c>
      <c r="F3" s="2" t="inlineStr">
        <is>
          <t>EIN:</t>
        </is>
      </c>
      <c r="G3" s="3" t="inlineStr">
        <is>
          <t>47-1938204</t>
        </is>
      </c>
    </row>
    <row r="4">
      <c r="A4" s="2" t="inlineStr">
        <is>
          <t>Plan Year:</t>
        </is>
      </c>
      <c r="C4" s="3" t="n">
        <v>2026</v>
      </c>
      <c r="F4" s="2" t="inlineStr">
        <is>
          <t>Plan Type:</t>
        </is>
      </c>
      <c r="G4" s="4" t="inlineStr">
        <is>
          <t>SEP-IRA (Simplified Employee Pension)</t>
        </is>
      </c>
    </row>
    <row r="5">
      <c r="A5" s="2" t="inlineStr">
        <is>
          <t>Uniform Contribution Rate (%):</t>
        </is>
      </c>
      <c r="C5" s="5" t="n">
        <v>0.2</v>
      </c>
      <c r="F5" s="2" t="inlineStr">
        <is>
          <t>IRS Compensation Limit (2026):</t>
        </is>
      </c>
      <c r="G5" s="6" t="n">
        <v>360000</v>
      </c>
    </row>
    <row r="6">
      <c r="A6" s="2" t="inlineStr">
        <is>
          <t>IRS Max Dollar Contribution (2026):</t>
        </is>
      </c>
      <c r="C6" s="7" t="n">
        <v>71000</v>
      </c>
      <c r="F6" s="2" t="inlineStr">
        <is>
          <t>Min Compensation Threshold:</t>
        </is>
      </c>
      <c r="G6" s="7" t="n">
        <v>750</v>
      </c>
    </row>
    <row r="7"/>
    <row r="8">
      <c r="A8" s="8" t="inlineStr">
        <is>
          <t>Employee Name</t>
        </is>
      </c>
      <c r="B8" s="8" t="inlineStr">
        <is>
          <t>Job Title</t>
        </is>
      </c>
      <c r="C8" s="8" t="inlineStr">
        <is>
          <t>Hire Date</t>
        </is>
      </c>
      <c r="D8" s="8" t="inlineStr">
        <is>
          <t>Years of Service</t>
        </is>
      </c>
      <c r="E8" s="8" t="inlineStr">
        <is>
          <t>Annual Compensation</t>
        </is>
      </c>
      <c r="F8" s="8" t="inlineStr">
        <is>
          <t>Eligible</t>
        </is>
      </c>
      <c r="G8" s="8" t="inlineStr">
        <is>
          <t>Capped Compensation</t>
        </is>
      </c>
      <c r="H8" s="8" t="inlineStr">
        <is>
          <t>Rate Applied</t>
        </is>
      </c>
      <c r="I8" s="8" t="inlineStr">
        <is>
          <t>Employer Contribution</t>
        </is>
      </c>
      <c r="J8" s="8" t="inlineStr">
        <is>
          <t>IRS Max Allowed</t>
        </is>
      </c>
      <c r="K8" s="8" t="inlineStr">
        <is>
          <t>Final Contribution</t>
        </is>
      </c>
      <c r="L8" s="8" t="inlineStr">
        <is>
          <t>Status</t>
        </is>
      </c>
    </row>
    <row r="9">
      <c r="A9" s="9" t="inlineStr">
        <is>
          <t>Michael Anderson</t>
        </is>
      </c>
      <c r="B9" s="9" t="inlineStr">
        <is>
          <t>Project Manager</t>
        </is>
      </c>
      <c r="C9" s="10" t="inlineStr">
        <is>
          <t>03/15/2019</t>
        </is>
      </c>
      <c r="D9" s="11">
        <f>DATEDIF(C9,TODAY(),"Y")</f>
        <v/>
      </c>
      <c r="E9" s="12" t="n">
        <v>92000</v>
      </c>
      <c r="F9" s="11">
        <f>IF(AND(D9&gt;=3,E9&gt;=$G$6),"Yes","No")</f>
        <v/>
      </c>
      <c r="G9" s="13">
        <f>IF(F9="Yes",MIN(E9,$G$5),0)</f>
        <v/>
      </c>
      <c r="H9" s="14">
        <f>IF(F9="Yes",$C$5,0)</f>
        <v/>
      </c>
      <c r="I9" s="13">
        <f>G9*H9</f>
        <v/>
      </c>
      <c r="J9" s="13">
        <f>MIN(G9*0.25,$C$6)</f>
        <v/>
      </c>
      <c r="K9" s="13">
        <f>IF(F9="Yes",MIN(I9,J9),0)</f>
        <v/>
      </c>
      <c r="L9" s="11">
        <f>IF(K9&gt;0,"Funded","Not Eligible")</f>
        <v/>
      </c>
    </row>
    <row r="10">
      <c r="A10" s="15" t="inlineStr">
        <is>
          <t>Jennifer Collins</t>
        </is>
      </c>
      <c r="B10" s="15" t="inlineStr">
        <is>
          <t>Senior Accountant</t>
        </is>
      </c>
      <c r="C10" s="16" t="inlineStr">
        <is>
          <t>06/01/2021</t>
        </is>
      </c>
      <c r="D10" s="17">
        <f>DATEDIF(C10,TODAY(),"Y")</f>
        <v/>
      </c>
      <c r="E10" s="18" t="n">
        <v>78500</v>
      </c>
      <c r="F10" s="17">
        <f>IF(AND(D10&gt;=3,E10&gt;=$G$6),"Yes","No")</f>
        <v/>
      </c>
      <c r="G10" s="19">
        <f>IF(F10="Yes",MIN(E10,$G$5),0)</f>
        <v/>
      </c>
      <c r="H10" s="20">
        <f>IF(F10="Yes",$C$5,0)</f>
        <v/>
      </c>
      <c r="I10" s="19">
        <f>G10*H10</f>
        <v/>
      </c>
      <c r="J10" s="19">
        <f>MIN(G10*0.25,$C$6)</f>
        <v/>
      </c>
      <c r="K10" s="19">
        <f>IF(F10="Yes",MIN(I10,J10),0)</f>
        <v/>
      </c>
      <c r="L10" s="17">
        <f>IF(K10&gt;0,"Funded","Not Eligible")</f>
        <v/>
      </c>
    </row>
    <row r="11">
      <c r="A11" s="9" t="inlineStr">
        <is>
          <t>James Rodriguez</t>
        </is>
      </c>
      <c r="B11" s="9" t="inlineStr">
        <is>
          <t>Site Supervisor</t>
        </is>
      </c>
      <c r="C11" s="10" t="inlineStr">
        <is>
          <t>01/10/2016</t>
        </is>
      </c>
      <c r="D11" s="11">
        <f>DATEDIF(C11,TODAY(),"Y")</f>
        <v/>
      </c>
      <c r="E11" s="12" t="n">
        <v>68000</v>
      </c>
      <c r="F11" s="11">
        <f>IF(AND(D11&gt;=3,E11&gt;=$G$6),"Yes","No")</f>
        <v/>
      </c>
      <c r="G11" s="13">
        <f>IF(F11="Yes",MIN(E11,$G$5),0)</f>
        <v/>
      </c>
      <c r="H11" s="14">
        <f>IF(F11="Yes",$C$5,0)</f>
        <v/>
      </c>
      <c r="I11" s="13">
        <f>G11*H11</f>
        <v/>
      </c>
      <c r="J11" s="13">
        <f>MIN(G11*0.25,$C$6)</f>
        <v/>
      </c>
      <c r="K11" s="13">
        <f>IF(F11="Yes",MIN(I11,J11),0)</f>
        <v/>
      </c>
      <c r="L11" s="11">
        <f>IF(K11&gt;0,"Funded","Not Eligible")</f>
        <v/>
      </c>
    </row>
    <row r="12">
      <c r="A12" s="15" t="inlineStr">
        <is>
          <t>Emily Thompson</t>
        </is>
      </c>
      <c r="B12" s="15" t="inlineStr">
        <is>
          <t>Estimator</t>
        </is>
      </c>
      <c r="C12" s="16" t="inlineStr">
        <is>
          <t>09/22/2023</t>
        </is>
      </c>
      <c r="D12" s="17">
        <f>DATEDIF(C12,TODAY(),"Y")</f>
        <v/>
      </c>
      <c r="E12" s="18" t="n">
        <v>61500</v>
      </c>
      <c r="F12" s="17">
        <f>IF(AND(D12&gt;=3,E12&gt;=$G$6),"Yes","No")</f>
        <v/>
      </c>
      <c r="G12" s="19">
        <f>IF(F12="Yes",MIN(E12,$G$5),0)</f>
        <v/>
      </c>
      <c r="H12" s="20">
        <f>IF(F12="Yes",$C$5,0)</f>
        <v/>
      </c>
      <c r="I12" s="19">
        <f>G12*H12</f>
        <v/>
      </c>
      <c r="J12" s="19">
        <f>MIN(G12*0.25,$C$6)</f>
        <v/>
      </c>
      <c r="K12" s="19">
        <f>IF(F12="Yes",MIN(I12,J12),0)</f>
        <v/>
      </c>
      <c r="L12" s="17">
        <f>IF(K12&gt;0,"Funded","Not Eligible")</f>
        <v/>
      </c>
    </row>
    <row r="13">
      <c r="A13" s="9" t="inlineStr">
        <is>
          <t>David Chen</t>
        </is>
      </c>
      <c r="B13" s="9" t="inlineStr">
        <is>
          <t>Safety Officer</t>
        </is>
      </c>
      <c r="C13" s="10" t="inlineStr">
        <is>
          <t>11/05/2020</t>
        </is>
      </c>
      <c r="D13" s="11">
        <f>DATEDIF(C13,TODAY(),"Y")</f>
        <v/>
      </c>
      <c r="E13" s="12" t="n">
        <v>57000</v>
      </c>
      <c r="F13" s="11">
        <f>IF(AND(D13&gt;=3,E13&gt;=$G$6),"Yes","No")</f>
        <v/>
      </c>
      <c r="G13" s="13">
        <f>IF(F13="Yes",MIN(E13,$G$5),0)</f>
        <v/>
      </c>
      <c r="H13" s="14">
        <f>IF(F13="Yes",$C$5,0)</f>
        <v/>
      </c>
      <c r="I13" s="13">
        <f>G13*H13</f>
        <v/>
      </c>
      <c r="J13" s="13">
        <f>MIN(G13*0.25,$C$6)</f>
        <v/>
      </c>
      <c r="K13" s="13">
        <f>IF(F13="Yes",MIN(I13,J13),0)</f>
        <v/>
      </c>
      <c r="L13" s="11">
        <f>IF(K13&gt;0,"Funded","Not Eligible")</f>
        <v/>
      </c>
    </row>
    <row r="14">
      <c r="A14" s="15" t="inlineStr">
        <is>
          <t>Sarah Williams</t>
        </is>
      </c>
      <c r="B14" s="15" t="inlineStr">
        <is>
          <t>Office Administrator</t>
        </is>
      </c>
      <c r="C14" s="16" t="inlineStr">
        <is>
          <t>04/18/2022</t>
        </is>
      </c>
      <c r="D14" s="17">
        <f>DATEDIF(C14,TODAY(),"Y")</f>
        <v/>
      </c>
      <c r="E14" s="18" t="n">
        <v>45000</v>
      </c>
      <c r="F14" s="17">
        <f>IF(AND(D14&gt;=3,E14&gt;=$G$6),"Yes","No")</f>
        <v/>
      </c>
      <c r="G14" s="19">
        <f>IF(F14="Yes",MIN(E14,$G$5),0)</f>
        <v/>
      </c>
      <c r="H14" s="20">
        <f>IF(F14="Yes",$C$5,0)</f>
        <v/>
      </c>
      <c r="I14" s="19">
        <f>G14*H14</f>
        <v/>
      </c>
      <c r="J14" s="19">
        <f>MIN(G14*0.25,$C$6)</f>
        <v/>
      </c>
      <c r="K14" s="19">
        <f>IF(F14="Yes",MIN(I14,J14),0)</f>
        <v/>
      </c>
      <c r="L14" s="17">
        <f>IF(K14&gt;0,"Funded","Not Eligible")</f>
        <v/>
      </c>
    </row>
    <row r="15">
      <c r="A15" s="9" t="inlineStr">
        <is>
          <t>Robert Garcia</t>
        </is>
      </c>
      <c r="B15" s="9" t="inlineStr">
        <is>
          <t>Equipment Operator</t>
        </is>
      </c>
      <c r="C15" s="10" t="inlineStr">
        <is>
          <t>02/28/2015</t>
        </is>
      </c>
      <c r="D15" s="11">
        <f>DATEDIF(C15,TODAY(),"Y")</f>
        <v/>
      </c>
      <c r="E15" s="12" t="n">
        <v>52500</v>
      </c>
      <c r="F15" s="11">
        <f>IF(AND(D15&gt;=3,E15&gt;=$G$6),"Yes","No")</f>
        <v/>
      </c>
      <c r="G15" s="13">
        <f>IF(F15="Yes",MIN(E15,$G$5),0)</f>
        <v/>
      </c>
      <c r="H15" s="14">
        <f>IF(F15="Yes",$C$5,0)</f>
        <v/>
      </c>
      <c r="I15" s="13">
        <f>G15*H15</f>
        <v/>
      </c>
      <c r="J15" s="13">
        <f>MIN(G15*0.25,$C$6)</f>
        <v/>
      </c>
      <c r="K15" s="13">
        <f>IF(F15="Yes",MIN(I15,J15),0)</f>
        <v/>
      </c>
      <c r="L15" s="11">
        <f>IF(K15&gt;0,"Funded","Not Eligible")</f>
        <v/>
      </c>
    </row>
    <row r="16">
      <c r="A16" s="15" t="inlineStr">
        <is>
          <t>Ashley Martinez</t>
        </is>
      </c>
      <c r="B16" s="15" t="inlineStr">
        <is>
          <t>HR Coordinator</t>
        </is>
      </c>
      <c r="C16" s="16" t="inlineStr">
        <is>
          <t>08/12/2024</t>
        </is>
      </c>
      <c r="D16" s="17">
        <f>DATEDIF(C16,TODAY(),"Y")</f>
        <v/>
      </c>
      <c r="E16" s="18" t="n">
        <v>48000</v>
      </c>
      <c r="F16" s="17">
        <f>IF(AND(D16&gt;=3,E16&gt;=$G$6),"Yes","No")</f>
        <v/>
      </c>
      <c r="G16" s="19">
        <f>IF(F16="Yes",MIN(E16,$G$5),0)</f>
        <v/>
      </c>
      <c r="H16" s="20">
        <f>IF(F16="Yes",$C$5,0)</f>
        <v/>
      </c>
      <c r="I16" s="19">
        <f>G16*H16</f>
        <v/>
      </c>
      <c r="J16" s="19">
        <f>MIN(G16*0.25,$C$6)</f>
        <v/>
      </c>
      <c r="K16" s="19">
        <f>IF(F16="Yes",MIN(I16,J16),0)</f>
        <v/>
      </c>
      <c r="L16" s="17">
        <f>IF(K16&gt;0,"Funded","Not Eligible")</f>
        <v/>
      </c>
    </row>
    <row r="17">
      <c r="A17" s="9" t="inlineStr">
        <is>
          <t>Christopher Lee</t>
        </is>
      </c>
      <c r="B17" s="9" t="inlineStr">
        <is>
          <t>Field Technician</t>
        </is>
      </c>
      <c r="C17" s="10" t="inlineStr">
        <is>
          <t>05/30/2017</t>
        </is>
      </c>
      <c r="D17" s="11">
        <f>DATEDIF(C17,TODAY(),"Y")</f>
        <v/>
      </c>
      <c r="E17" s="12" t="n">
        <v>63000</v>
      </c>
      <c r="F17" s="11">
        <f>IF(AND(D17&gt;=3,E17&gt;=$G$6),"Yes","No")</f>
        <v/>
      </c>
      <c r="G17" s="13">
        <f>IF(F17="Yes",MIN(E17,$G$5),0)</f>
        <v/>
      </c>
      <c r="H17" s="14">
        <f>IF(F17="Yes",$C$5,0)</f>
        <v/>
      </c>
      <c r="I17" s="13">
        <f>G17*H17</f>
        <v/>
      </c>
      <c r="J17" s="13">
        <f>MIN(G17*0.25,$C$6)</f>
        <v/>
      </c>
      <c r="K17" s="13">
        <f>IF(F17="Yes",MIN(I17,J17),0)</f>
        <v/>
      </c>
      <c r="L17" s="11">
        <f>IF(K17&gt;0,"Funded","Not Eligible")</f>
        <v/>
      </c>
    </row>
    <row r="18">
      <c r="A18" s="15" t="inlineStr">
        <is>
          <t>Amanda Brooks</t>
        </is>
      </c>
      <c r="B18" s="15" t="inlineStr">
        <is>
          <t>Purchasing Agent</t>
        </is>
      </c>
      <c r="C18" s="16" t="inlineStr">
        <is>
          <t>07/09/2021</t>
        </is>
      </c>
      <c r="D18" s="17">
        <f>DATEDIF(C18,TODAY(),"Y")</f>
        <v/>
      </c>
      <c r="E18" s="18" t="n">
        <v>55500</v>
      </c>
      <c r="F18" s="17">
        <f>IF(AND(D18&gt;=3,E18&gt;=$G$6),"Yes","No")</f>
        <v/>
      </c>
      <c r="G18" s="19">
        <f>IF(F18="Yes",MIN(E18,$G$5),0)</f>
        <v/>
      </c>
      <c r="H18" s="20">
        <f>IF(F18="Yes",$C$5,0)</f>
        <v/>
      </c>
      <c r="I18" s="19">
        <f>G18*H18</f>
        <v/>
      </c>
      <c r="J18" s="19">
        <f>MIN(G18*0.25,$C$6)</f>
        <v/>
      </c>
      <c r="K18" s="19">
        <f>IF(F18="Yes",MIN(I18,J18),0)</f>
        <v/>
      </c>
      <c r="L18" s="17">
        <f>IF(K18&gt;0,"Funded","Not Eligible")</f>
        <v/>
      </c>
    </row>
    <row r="19">
      <c r="A19" s="21" t="inlineStr">
        <is>
          <t>TOTALS</t>
        </is>
      </c>
      <c r="B19" s="21" t="n"/>
      <c r="C19" s="21" t="n"/>
      <c r="D19" s="21" t="n"/>
      <c r="E19" s="22">
        <f>SUM(E9:E18)</f>
        <v/>
      </c>
      <c r="F19" s="21" t="n"/>
      <c r="G19" s="22">
        <f>SUM(G9:G18)</f>
        <v/>
      </c>
      <c r="H19" s="21" t="n"/>
      <c r="I19" s="22">
        <f>SUM(I9:I18)</f>
        <v/>
      </c>
      <c r="J19" s="22">
        <f>SUM(J9:J18)</f>
        <v/>
      </c>
      <c r="K19" s="22">
        <f>SUM(K9:K18)</f>
        <v/>
      </c>
      <c r="L19" s="21" t="n"/>
    </row>
    <row r="20"/>
    <row r="21">
      <c r="A21" s="2" t="inlineStr">
        <is>
          <t>Eligible Employees:</t>
        </is>
      </c>
      <c r="C21" s="4">
        <f>COUNTIF(F9:F18,"Yes")</f>
        <v/>
      </c>
    </row>
    <row r="22">
      <c r="A22" s="2" t="inlineStr">
        <is>
          <t>Total Employees:</t>
        </is>
      </c>
      <c r="C22" s="4">
        <f>COUNTA(A9:A18)</f>
        <v/>
      </c>
    </row>
    <row r="23">
      <c r="A23" s="2" t="inlineStr">
        <is>
          <t>Average Contribution:</t>
        </is>
      </c>
      <c r="C23" s="23">
        <f>IFERROR(AVERAGE(K9:K18),0)</f>
        <v/>
      </c>
    </row>
    <row r="24"/>
    <row r="25">
      <c r="A25" s="2" t="inlineStr">
        <is>
          <t>Lookup Employee Contribution:</t>
        </is>
      </c>
      <c r="C25" s="24" t="inlineStr">
        <is>
          <t>Michael Anderson</t>
        </is>
      </c>
      <c r="D25" s="2" t="inlineStr">
        <is>
          <t>Result:</t>
        </is>
      </c>
      <c r="E25" s="23">
        <f>IFERROR(VLOOKUP(C25,A9:L18,11,FALSE),"Not Found")</f>
        <v/>
      </c>
    </row>
  </sheetData>
  <mergeCells count="1">
    <mergeCell ref="A1:L1"/>
  </mergeCells>
  <conditionalFormatting sqref="L9:L18">
    <cfRule type="expression" priority="1" dxfId="0" stopIfTrue="1">
      <formula>L9="Funded"</formula>
    </cfRule>
    <cfRule type="expression" priority="2" dxfId="1" stopIfTrue="1">
      <formula>L9="Not Eligible"</formula>
    </cfRule>
  </conditionalFormatting>
  <dataValidations count="1">
    <dataValidation sqref="C5" showErrorMessage="1" showInputMessage="1" allowBlank="1" errorTitle="Invalid Rate" error="Rate must be between 0% and 25%." type="decimal" operator="between">
      <formula1>0</formula1>
      <formula2>0.25</formula2>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25"/>
  <sheetViews>
    <sheetView workbookViewId="0">
      <selection activeCell="A1" sqref="A1"/>
    </sheetView>
  </sheetViews>
  <sheetFormatPr baseColWidth="8" defaultRowHeight="15"/>
  <cols>
    <col width="30" customWidth="1" min="1" max="1"/>
    <col width="20"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SEP IRA Plan Summary Dashboard - 2026</t>
        </is>
      </c>
    </row>
    <row r="2"/>
    <row r="3">
      <c r="A3" s="8" t="inlineStr">
        <is>
          <t>Metric</t>
        </is>
      </c>
      <c r="B3" s="8" t="inlineStr">
        <is>
          <t>Value</t>
        </is>
      </c>
    </row>
    <row r="4">
      <c r="A4" s="25" t="inlineStr">
        <is>
          <t>Total Employees</t>
        </is>
      </c>
      <c r="B4" s="26">
        <f>'SEP IRA Worksheet'!C22</f>
        <v/>
      </c>
    </row>
    <row r="5">
      <c r="A5" s="27" t="inlineStr">
        <is>
          <t>Eligible Employees</t>
        </is>
      </c>
      <c r="B5" s="28">
        <f>'SEP IRA Worksheet'!C21</f>
        <v/>
      </c>
    </row>
    <row r="6">
      <c r="A6" s="25" t="inlineStr">
        <is>
          <t>Total Compensation</t>
        </is>
      </c>
      <c r="B6" s="26">
        <f>'SEP IRA Worksheet'!E19</f>
        <v/>
      </c>
    </row>
    <row r="7">
      <c r="A7" s="27" t="inlineStr">
        <is>
          <t>Total Capped Compensation</t>
        </is>
      </c>
      <c r="B7" s="28">
        <f>'SEP IRA Worksheet'!G19</f>
        <v/>
      </c>
    </row>
    <row r="8">
      <c r="A8" s="25" t="inlineStr">
        <is>
          <t>Total Employer Contribution</t>
        </is>
      </c>
      <c r="B8" s="26">
        <f>'SEP IRA Worksheet'!I19</f>
        <v/>
      </c>
    </row>
    <row r="9">
      <c r="A9" s="27" t="inlineStr">
        <is>
          <t>Total IRS Max Allowed</t>
        </is>
      </c>
      <c r="B9" s="28">
        <f>'SEP IRA Worksheet'!J19</f>
        <v/>
      </c>
    </row>
    <row r="10">
      <c r="A10" s="25" t="inlineStr">
        <is>
          <t>Total Final Contribution</t>
        </is>
      </c>
      <c r="B10" s="26">
        <f>'SEP IRA Worksheet'!K19</f>
        <v/>
      </c>
    </row>
    <row r="11">
      <c r="A11" s="27" t="inlineStr">
        <is>
          <t>Average Contribution per Employee</t>
        </is>
      </c>
      <c r="B11" s="28">
        <f>'SEP IRA Worksheet'!C23</f>
        <v/>
      </c>
    </row>
    <row r="12">
      <c r="A12" s="25" t="inlineStr">
        <is>
          <t>Uniform Contribution Rate</t>
        </is>
      </c>
      <c r="B12" s="29">
        <f>'SEP IRA Worksheet'!C5</f>
        <v/>
      </c>
    </row>
    <row r="13"/>
    <row r="14"/>
    <row r="15">
      <c r="A15" s="30" t="inlineStr">
        <is>
          <t>Employee Name</t>
        </is>
      </c>
      <c r="B15" s="30" t="inlineStr">
        <is>
          <t>Final Contribution</t>
        </is>
      </c>
    </row>
    <row r="16">
      <c r="A16" s="25">
        <f>'SEP IRA Worksheet'!A9</f>
        <v/>
      </c>
      <c r="B16" s="26">
        <f>'SEP IRA Worksheet'!K9</f>
        <v/>
      </c>
    </row>
    <row r="17">
      <c r="A17" s="27">
        <f>'SEP IRA Worksheet'!A10</f>
        <v/>
      </c>
      <c r="B17" s="28">
        <f>'SEP IRA Worksheet'!K10</f>
        <v/>
      </c>
    </row>
    <row r="18">
      <c r="A18" s="25">
        <f>'SEP IRA Worksheet'!A11</f>
        <v/>
      </c>
      <c r="B18" s="26">
        <f>'SEP IRA Worksheet'!K11</f>
        <v/>
      </c>
    </row>
    <row r="19">
      <c r="A19" s="27">
        <f>'SEP IRA Worksheet'!A12</f>
        <v/>
      </c>
      <c r="B19" s="28">
        <f>'SEP IRA Worksheet'!K12</f>
        <v/>
      </c>
    </row>
    <row r="20">
      <c r="A20" s="25">
        <f>'SEP IRA Worksheet'!A13</f>
        <v/>
      </c>
      <c r="B20" s="26">
        <f>'SEP IRA Worksheet'!K13</f>
        <v/>
      </c>
    </row>
    <row r="21">
      <c r="A21" s="27">
        <f>'SEP IRA Worksheet'!A14</f>
        <v/>
      </c>
      <c r="B21" s="28">
        <f>'SEP IRA Worksheet'!K14</f>
        <v/>
      </c>
    </row>
    <row r="22">
      <c r="A22" s="25">
        <f>'SEP IRA Worksheet'!A15</f>
        <v/>
      </c>
      <c r="B22" s="26">
        <f>'SEP IRA Worksheet'!K15</f>
        <v/>
      </c>
    </row>
    <row r="23">
      <c r="A23" s="27">
        <f>'SEP IRA Worksheet'!A16</f>
        <v/>
      </c>
      <c r="B23" s="28">
        <f>'SEP IRA Worksheet'!K16</f>
        <v/>
      </c>
    </row>
    <row r="24">
      <c r="A24" s="25">
        <f>'SEP IRA Worksheet'!A17</f>
        <v/>
      </c>
      <c r="B24" s="26">
        <f>'SEP IRA Worksheet'!K17</f>
        <v/>
      </c>
    </row>
    <row r="25">
      <c r="A25" s="27">
        <f>'SEP IRA Worksheet'!A18</f>
        <v/>
      </c>
      <c r="B25" s="28">
        <f>'SEP IRA Worksheet'!K18</f>
        <v/>
      </c>
    </row>
  </sheetData>
  <mergeCells count="1">
    <mergeCell ref="A1:H1"/>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26" customWidth="1" min="1" max="1"/>
    <col width="95" customWidth="1" min="2" max="2"/>
  </cols>
  <sheetData>
    <row r="1">
      <c r="A1" s="31" t="inlineStr">
        <is>
          <t>Instructions - SEP IRA Contribution Worksheet</t>
        </is>
      </c>
    </row>
    <row r="2"/>
    <row r="3">
      <c r="A3" s="8" t="inlineStr">
        <is>
          <t>Sheet</t>
        </is>
      </c>
      <c r="B3" s="8" t="inlineStr">
        <is>
          <t>Description</t>
        </is>
      </c>
    </row>
    <row r="4" ht="45" customHeight="1">
      <c r="A4" s="32" t="inlineStr">
        <is>
          <t>SEP IRA Worksheet</t>
        </is>
      </c>
      <c r="B4" s="33" t="inlineStr">
        <is>
          <t>Enter company details, the uniform SEP contribution rate (must be the same percentage for all eligible employees per IRS rules), and IRS limits for the plan year. Employee data (name, title, hire date, compensation) drives automatic eligibility, capped compensation, and contribution calculations.</t>
        </is>
      </c>
    </row>
    <row r="5" ht="45" customHeight="1">
      <c r="A5" s="34" t="inlineStr">
        <is>
          <t>Eligible Column</t>
        </is>
      </c>
      <c r="B5" s="35" t="inlineStr">
        <is>
          <t>An employee is eligible if they have at least 3 years of service and compensation at or above the IRS minimum threshold. Adjust the formula logic if your plan uses different eligibility requirements.</t>
        </is>
      </c>
    </row>
    <row r="6" ht="45" customHeight="1">
      <c r="A6" s="32" t="inlineStr">
        <is>
          <t>Capped Compensation</t>
        </is>
      </c>
      <c r="B6" s="33" t="inlineStr">
        <is>
          <t>Compensation used for SEP purposes cannot exceed the annual IRS compensation limit ($360,000 for 2026, per cell G5 on the worksheet).</t>
        </is>
      </c>
    </row>
    <row r="7" ht="45" customHeight="1">
      <c r="A7" s="34" t="inlineStr">
        <is>
          <t>Employer Contribution</t>
        </is>
      </c>
      <c r="B7" s="35" t="inlineStr">
        <is>
          <t>Calculated as Capped Compensation multiplied by the Uniform Contribution Rate entered in cell C5.</t>
        </is>
      </c>
    </row>
    <row r="8" ht="45" customHeight="1">
      <c r="A8" s="32" t="inlineStr">
        <is>
          <t>IRS Max Allowed</t>
        </is>
      </c>
      <c r="B8" s="33" t="inlineStr">
        <is>
          <t>The lesser of 25% of capped compensation or the IRS annual dollar limit ($71,000 for 2026, per cell C6).</t>
        </is>
      </c>
    </row>
    <row r="9" ht="45" customHeight="1">
      <c r="A9" s="34" t="inlineStr">
        <is>
          <t>Final Contribution</t>
        </is>
      </c>
      <c r="B9" s="35" t="inlineStr">
        <is>
          <t>The lesser of the Employer Contribution and the IRS Max Allowed, ensuring the plan stays compliant.</t>
        </is>
      </c>
    </row>
    <row r="10" ht="45" customHeight="1">
      <c r="A10" s="32" t="inlineStr">
        <is>
          <t>Summary Dashboard</t>
        </is>
      </c>
      <c r="B10" s="33" t="inlineStr">
        <is>
          <t>Displays key plan metrics (total employees, total compensation, total contributions) and visual charts comparing contributions across employees.</t>
        </is>
      </c>
    </row>
    <row r="11" ht="45" customHeight="1">
      <c r="A11" s="34" t="inlineStr">
        <is>
          <t>Data Entry Tips</t>
        </is>
      </c>
      <c r="B11" s="35" t="inlineStr">
        <is>
          <t>Pale yellow cells (like the Uniform Contribution Rate) are meant to be edited. All other cells contain formulas and update automatically.</t>
        </is>
      </c>
    </row>
    <row r="12" ht="45" customHeight="1">
      <c r="A12" s="32" t="inlineStr">
        <is>
          <t>Disclaimer</t>
        </is>
      </c>
      <c r="B12" s="33" t="inlineStr">
        <is>
          <t>This worksheet is a planning tool only. Consult a qualified tax professional or ERISA attorney before finalizing SEP IRA contributions, as IRS limits may change annually.</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2026-07-15T11:11:40Z</dcterms:created>
  <dcterms:modified xmlns:dcterms="http://purl.org/dc/terms/" xmlns:xsi="http://www.w3.org/2001/XMLSchema-instance" xsi:type="dcterms:W3CDTF">2026-07-15T11:11:40Z</dcterms:modified>
</cp:coreProperties>
</file>