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ileage Log" sheetId="1" state="visible" r:id="rId1"/>
    <sheet xmlns:r="http://schemas.openxmlformats.org/officeDocument/2006/relationships" name="Summary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MM/DD/YYYY"/>
    <numFmt numFmtId="165" formatCode="0.0"/>
    <numFmt numFmtId="166" formatCode="&quot;$&quot;#,##0.000"/>
    <numFmt numFmtId="167" formatCode="&quot;$&quot;#,##0.00"/>
    <numFmt numFmtId="168" formatCode="0.0%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color rgb="0016A34A"/>
      <sz val="10"/>
    </font>
    <font>
      <name val="Calibri"/>
      <b val="1"/>
      <color rgb="00FFFFFF"/>
      <sz val="10"/>
    </font>
    <font>
      <name val="Calibri"/>
      <b val="1"/>
      <sz val="10"/>
    </font>
    <font>
      <name val="Calibri"/>
      <b val="1"/>
      <color rgb="001E293B"/>
      <sz val="12"/>
    </font>
    <font>
      <name val="Calibri"/>
      <i val="1"/>
      <color rgb="006B7280"/>
      <sz val="9"/>
    </font>
    <font>
      <name val="Calibri"/>
      <color rgb="00DC2626"/>
      <sz val="10"/>
    </font>
    <font>
      <name val="Calibri"/>
      <b val="1"/>
      <color rgb="0016A34A"/>
      <sz val="10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D80621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/>
      <right/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3" fontId="3" fillId="3" borderId="1" applyAlignment="1" pivotButton="0" quotePrefix="0" xfId="0">
      <alignment horizontal="left" vertical="center"/>
    </xf>
    <xf numFmtId="165" fontId="4" fillId="3" borderId="1" applyAlignment="1" pivotButton="0" quotePrefix="0" xfId="0">
      <alignment horizontal="center" vertical="center"/>
    </xf>
    <xf numFmtId="166" fontId="3" fillId="3" borderId="1" applyAlignment="1" pivotButton="0" quotePrefix="0" xfId="0">
      <alignment horizontal="center" vertical="center"/>
    </xf>
    <xf numFmtId="167" fontId="4" fillId="3" borderId="1" applyAlignment="1" pivotButton="0" quotePrefix="0" xfId="0">
      <alignment horizontal="center" vertical="center"/>
    </xf>
    <xf numFmtId="164" fontId="3" fillId="5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/>
    </xf>
    <xf numFmtId="3" fontId="3" fillId="5" borderId="1" applyAlignment="1" pivotButton="0" quotePrefix="0" xfId="0">
      <alignment horizontal="left" vertical="center"/>
    </xf>
    <xf numFmtId="165" fontId="4" fillId="5" borderId="1" applyAlignment="1" pivotButton="0" quotePrefix="0" xfId="0">
      <alignment horizontal="center" vertical="center"/>
    </xf>
    <xf numFmtId="166" fontId="3" fillId="5" borderId="1" applyAlignment="1" pivotButton="0" quotePrefix="0" xfId="0">
      <alignment horizontal="center" vertical="center"/>
    </xf>
    <xf numFmtId="167" fontId="4" fillId="5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167" fontId="5" fillId="2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left" vertical="center"/>
    </xf>
    <xf numFmtId="166" fontId="7" fillId="4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0" fontId="2" fillId="6" borderId="1" applyAlignment="1" pivotButton="0" quotePrefix="0" xfId="0">
      <alignment horizontal="center" vertical="center"/>
    </xf>
    <xf numFmtId="0" fontId="0" fillId="0" borderId="1" pivotButton="0" quotePrefix="0" xfId="0"/>
    <xf numFmtId="0" fontId="6" fillId="5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165" fontId="9" fillId="5" borderId="1" applyAlignment="1" pivotButton="0" quotePrefix="0" xfId="0">
      <alignment horizontal="center" vertical="center"/>
    </xf>
    <xf numFmtId="165" fontId="6" fillId="3" borderId="1" applyAlignment="1" pivotButton="0" quotePrefix="0" xfId="0">
      <alignment horizontal="center" vertical="center"/>
    </xf>
    <xf numFmtId="167" fontId="10" fillId="5" borderId="1" applyAlignment="1" pivotButton="0" quotePrefix="0" xfId="0">
      <alignment horizontal="center" vertical="center"/>
    </xf>
    <xf numFmtId="1" fontId="4" fillId="5" borderId="1" applyAlignment="1" pivotButton="0" quotePrefix="0" xfId="0">
      <alignment horizontal="center" vertical="center"/>
    </xf>
    <xf numFmtId="168" fontId="4" fillId="3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164" fontId="3" fillId="3" borderId="1" applyAlignment="1" pivotButton="0" quotePrefix="0" xfId="0">
      <alignment horizontal="left" vertical="center"/>
    </xf>
    <xf numFmtId="165" fontId="4" fillId="3" borderId="1" applyAlignment="1" pivotButton="0" quotePrefix="0" xfId="0">
      <alignment horizontal="center" vertical="center"/>
    </xf>
    <xf numFmtId="166" fontId="3" fillId="3" borderId="1" applyAlignment="1" pivotButton="0" quotePrefix="0" xfId="0">
      <alignment horizontal="center" vertical="center"/>
    </xf>
    <xf numFmtId="167" fontId="4" fillId="3" borderId="1" applyAlignment="1" pivotButton="0" quotePrefix="0" xfId="0">
      <alignment horizontal="center" vertical="center"/>
    </xf>
    <xf numFmtId="164" fontId="3" fillId="5" borderId="1" applyAlignment="1" pivotButton="0" quotePrefix="0" xfId="0">
      <alignment horizontal="left" vertical="center"/>
    </xf>
    <xf numFmtId="165" fontId="4" fillId="5" borderId="1" applyAlignment="1" pivotButton="0" quotePrefix="0" xfId="0">
      <alignment horizontal="center" vertical="center"/>
    </xf>
    <xf numFmtId="166" fontId="3" fillId="5" borderId="1" applyAlignment="1" pivotButton="0" quotePrefix="0" xfId="0">
      <alignment horizontal="center" vertical="center"/>
    </xf>
    <xf numFmtId="167" fontId="4" fillId="5" borderId="1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167" fontId="5" fillId="2" borderId="1" applyAlignment="1" pivotButton="0" quotePrefix="0" xfId="0">
      <alignment horizontal="center" vertical="center"/>
    </xf>
    <xf numFmtId="166" fontId="7" fillId="4" borderId="1" applyAlignment="1" pivotButton="0" quotePrefix="0" xfId="0">
      <alignment horizontal="center" vertical="center"/>
    </xf>
    <xf numFmtId="0" fontId="0" fillId="0" borderId="4" pivotButton="0" quotePrefix="0" xfId="0"/>
    <xf numFmtId="165" fontId="0" fillId="3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165" fontId="9" fillId="5" borderId="1" applyAlignment="1" pivotButton="0" quotePrefix="0" xfId="0">
      <alignment horizontal="center" vertical="center"/>
    </xf>
    <xf numFmtId="165" fontId="6" fillId="3" borderId="1" applyAlignment="1" pivotButton="0" quotePrefix="0" xfId="0">
      <alignment horizontal="center" vertical="center"/>
    </xf>
    <xf numFmtId="167" fontId="10" fillId="5" borderId="1" applyAlignment="1" pivotButton="0" quotePrefix="0" xfId="0">
      <alignment horizontal="center" vertical="center"/>
    </xf>
    <xf numFmtId="0" fontId="0" fillId="0" borderId="5" pivotButton="0" quotePrefix="0" xfId="0"/>
  </cellXfs>
  <cellStyles count="1">
    <cellStyle name="Normal" xfId="0" builtinId="0" hidden="0"/>
  </cellStyles>
  <dxfs count="3">
    <dxf>
      <font>
        <name val="Calibri"/>
        <color rgb="0016A34A"/>
        <sz val="10"/>
      </font>
      <fill>
        <patternFill patternType="solid">
          <fgColor rgb="00DCFCE7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color rgb="0092400E"/>
        <sz val="10"/>
      </font>
      <fill>
        <patternFill patternType="solid">
          <f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Mileage Mix by Trip Type</a:t>
            </a:r>
          </a:p>
        </rich>
      </tx>
    </title>
    <plotArea>
      <pieChart>
        <varyColors val="1"/>
        <ser>
          <idx val="0"/>
          <order val="0"/>
          <tx>
            <strRef>
              <f>'Summary'!G4</f>
            </strRef>
          </tx>
          <spPr>
            <a:ln xmlns:a="http://schemas.openxmlformats.org/drawingml/2006/main">
              <a:prstDash val="solid"/>
            </a:ln>
          </spPr>
          <cat>
            <numRef>
              <f>'Summary'!$F$5:$F$7</f>
            </numRef>
          </cat>
          <val>
            <numRef>
              <f>'Summary'!$G$5:$G$7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Monthly Business Miles — 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'Summary'!B16</f>
            </strRef>
          </tx>
          <spPr>
            <a:solidFill xmlns:a="http://schemas.openxmlformats.org/drawingml/2006/main">
              <a:srgbClr val="16A34A"/>
            </a:solidFill>
            <a:ln xmlns:a="http://schemas.openxmlformats.org/drawingml/2006/main">
              <a:solidFill>
                <a:srgbClr val="15803D"/>
              </a:solidFill>
              <a:prstDash val="solid"/>
            </a:ln>
          </spPr>
          <cat>
            <numRef>
              <f>'Summary'!$A$17:$A$28</f>
            </numRef>
          </cat>
          <val>
            <numRef>
              <f>'Summary'!$B$17:$B$28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Miles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8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29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3"/>
  <sheetViews>
    <sheetView showGridLines="1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20" customWidth="1" min="2" max="2"/>
    <col width="16" customWidth="1" min="3" max="3"/>
    <col width="13" customWidth="1" min="4" max="4"/>
    <col width="16" customWidth="1" min="5" max="5"/>
    <col width="11" customWidth="1" min="6" max="6"/>
    <col width="16" customWidth="1" min="7" max="7"/>
    <col width="11" customWidth="1" min="8" max="8"/>
    <col width="28" customWidth="1" min="9" max="9"/>
    <col width="14" customWidth="1" min="10" max="10"/>
    <col width="14" customWidth="1" min="11" max="11"/>
    <col width="11" customWidth="1" min="12" max="12"/>
    <col width="12" customWidth="1" min="13" max="13"/>
    <col width="13" customWidth="1" min="14" max="14"/>
    <col width="17" customWidth="1" min="15" max="15"/>
    <col width="20" customWidth="1" min="16" max="16"/>
    <col width="22" customWidth="1" min="17" max="17"/>
  </cols>
  <sheetData>
    <row r="1" ht="30" customHeight="1">
      <c r="A1" s="1" t="inlineStr">
        <is>
          <t>IRS Standard Mileage Log — 2026</t>
        </is>
      </c>
    </row>
    <row r="2" ht="20" customHeight="1">
      <c r="A2" s="2" t="inlineStr">
        <is>
          <t>Trip Date</t>
        </is>
      </c>
      <c r="B2" s="2" t="inlineStr">
        <is>
          <t>Driver Name</t>
        </is>
      </c>
      <c r="C2" s="2" t="inlineStr">
        <is>
          <t>Vehicle</t>
        </is>
      </c>
      <c r="D2" s="2" t="inlineStr">
        <is>
          <t>Trip Type</t>
        </is>
      </c>
      <c r="E2" s="2" t="inlineStr">
        <is>
          <t>From City</t>
        </is>
      </c>
      <c r="F2" s="2" t="inlineStr">
        <is>
          <t>From State</t>
        </is>
      </c>
      <c r="G2" s="2" t="inlineStr">
        <is>
          <t>To City</t>
        </is>
      </c>
      <c r="H2" s="2" t="inlineStr">
        <is>
          <t>To State</t>
        </is>
      </c>
      <c r="I2" s="2" t="inlineStr">
        <is>
          <t>Business Purpose</t>
        </is>
      </c>
      <c r="J2" s="2" t="inlineStr">
        <is>
          <t>Odometer Start</t>
        </is>
      </c>
      <c r="K2" s="2" t="inlineStr">
        <is>
          <t>Odometer End</t>
        </is>
      </c>
      <c r="L2" s="2" t="inlineStr">
        <is>
          <t>Trip Miles</t>
        </is>
      </c>
      <c r="M2" s="2" t="inlineStr">
        <is>
          <t>Round Trip?</t>
        </is>
      </c>
      <c r="N2" s="2" t="inlineStr">
        <is>
          <t>IRS Rate/Mile</t>
        </is>
      </c>
      <c r="O2" s="2" t="inlineStr">
        <is>
          <t>Deductible Amount</t>
        </is>
      </c>
      <c r="P2" s="2" t="inlineStr">
        <is>
          <t>Client / Project</t>
        </is>
      </c>
      <c r="Q2" s="2" t="inlineStr">
        <is>
          <t>Receipt / Notes</t>
        </is>
      </c>
    </row>
    <row r="3">
      <c r="A3" s="36" t="inlineStr">
        <is>
          <t>06/03/2026</t>
        </is>
      </c>
      <c r="B3" s="4" t="inlineStr">
        <is>
          <t>Michael Johnson</t>
        </is>
      </c>
      <c r="C3" s="4" t="inlineStr">
        <is>
          <t>2022 Ford F-150</t>
        </is>
      </c>
      <c r="D3" s="4" t="inlineStr">
        <is>
          <t>Business</t>
        </is>
      </c>
      <c r="E3" s="4" t="inlineStr">
        <is>
          <t>Austin</t>
        </is>
      </c>
      <c r="F3" s="4" t="inlineStr">
        <is>
          <t>TX</t>
        </is>
      </c>
      <c r="G3" s="4" t="inlineStr">
        <is>
          <t>Round Rock</t>
        </is>
      </c>
      <c r="H3" s="4" t="inlineStr">
        <is>
          <t>TX</t>
        </is>
      </c>
      <c r="I3" s="5" t="inlineStr">
        <is>
          <t>Client meeting</t>
        </is>
      </c>
      <c r="J3" s="6" t="n">
        <v>45200</v>
      </c>
      <c r="K3" s="6" t="n">
        <v>45234</v>
      </c>
      <c r="L3" s="37">
        <f>K3-J3</f>
        <v/>
      </c>
      <c r="M3" s="4" t="inlineStr">
        <is>
          <t>No</t>
        </is>
      </c>
      <c r="N3" s="38">
        <f>Summary!$B$2</f>
        <v/>
      </c>
      <c r="O3" s="39">
        <f>IF(D3="Business",L3*N3,0)</f>
        <v/>
      </c>
      <c r="P3" s="5" t="inlineStr">
        <is>
          <t>Vertex Solutions LLC</t>
        </is>
      </c>
      <c r="Q3" s="5" t="inlineStr">
        <is>
          <t>Invoice #1042</t>
        </is>
      </c>
    </row>
    <row r="4">
      <c r="A4" s="40" t="inlineStr">
        <is>
          <t>06/05/2026</t>
        </is>
      </c>
      <c r="B4" s="11" t="inlineStr">
        <is>
          <t>Jennifer Smith</t>
        </is>
      </c>
      <c r="C4" s="11" t="inlineStr">
        <is>
          <t>2023 Toyota Camry</t>
        </is>
      </c>
      <c r="D4" s="11" t="inlineStr">
        <is>
          <t>Business</t>
        </is>
      </c>
      <c r="E4" s="11" t="inlineStr">
        <is>
          <t>Denver</t>
        </is>
      </c>
      <c r="F4" s="11" t="inlineStr">
        <is>
          <t>CO</t>
        </is>
      </c>
      <c r="G4" s="11" t="inlineStr">
        <is>
          <t>Boulder</t>
        </is>
      </c>
      <c r="H4" s="11" t="inlineStr">
        <is>
          <t>CO</t>
        </is>
      </c>
      <c r="I4" s="5" t="inlineStr">
        <is>
          <t>Site visit</t>
        </is>
      </c>
      <c r="J4" s="12" t="n">
        <v>28100</v>
      </c>
      <c r="K4" s="12" t="n">
        <v>28133</v>
      </c>
      <c r="L4" s="41">
        <f>K4-J4</f>
        <v/>
      </c>
      <c r="M4" s="11" t="inlineStr">
        <is>
          <t>No</t>
        </is>
      </c>
      <c r="N4" s="42">
        <f>Summary!$B$2</f>
        <v/>
      </c>
      <c r="O4" s="43">
        <f>IF(D4="Business",L4*N4,0)</f>
        <v/>
      </c>
      <c r="P4" s="5" t="inlineStr">
        <is>
          <t>Rocky Mountain Contractors</t>
        </is>
      </c>
      <c r="Q4" s="5" t="inlineStr">
        <is>
          <t>Site photos attached</t>
        </is>
      </c>
    </row>
    <row r="5">
      <c r="A5" s="36" t="inlineStr">
        <is>
          <t>06/08/2026</t>
        </is>
      </c>
      <c r="B5" s="4" t="inlineStr">
        <is>
          <t>James Brown</t>
        </is>
      </c>
      <c r="C5" s="4" t="inlineStr">
        <is>
          <t>2021 Chevy Silverado</t>
        </is>
      </c>
      <c r="D5" s="4" t="inlineStr">
        <is>
          <t>Business</t>
        </is>
      </c>
      <c r="E5" s="4" t="inlineStr">
        <is>
          <t>Columbus</t>
        </is>
      </c>
      <c r="F5" s="4" t="inlineStr">
        <is>
          <t>OH</t>
        </is>
      </c>
      <c r="G5" s="4" t="inlineStr">
        <is>
          <t>Dublin</t>
        </is>
      </c>
      <c r="H5" s="4" t="inlineStr">
        <is>
          <t>OH</t>
        </is>
      </c>
      <c r="I5" s="5" t="inlineStr">
        <is>
          <t>Vendor pickup</t>
        </is>
      </c>
      <c r="J5" s="6" t="n">
        <v>61500</v>
      </c>
      <c r="K5" s="6" t="n">
        <v>61519</v>
      </c>
      <c r="L5" s="37">
        <f>K5-J5</f>
        <v/>
      </c>
      <c r="M5" s="4" t="inlineStr">
        <is>
          <t>No</t>
        </is>
      </c>
      <c r="N5" s="38">
        <f>Summary!$B$2</f>
        <v/>
      </c>
      <c r="O5" s="39">
        <f>IF(D5="Business",L5*N5,0)</f>
        <v/>
      </c>
      <c r="P5" s="5" t="inlineStr">
        <is>
          <t>Midwest Supply Inc.</t>
        </is>
      </c>
      <c r="Q5" s="5" t="inlineStr">
        <is>
          <t>Parts receipt</t>
        </is>
      </c>
    </row>
    <row r="6">
      <c r="A6" s="40" t="inlineStr">
        <is>
          <t>06/10/2026</t>
        </is>
      </c>
      <c r="B6" s="11" t="inlineStr">
        <is>
          <t>Emily Davis</t>
        </is>
      </c>
      <c r="C6" s="11" t="inlineStr">
        <is>
          <t>2024 Honda Accord</t>
        </is>
      </c>
      <c r="D6" s="11" t="inlineStr">
        <is>
          <t>Business</t>
        </is>
      </c>
      <c r="E6" s="11" t="inlineStr">
        <is>
          <t>Phoenix</t>
        </is>
      </c>
      <c r="F6" s="11" t="inlineStr">
        <is>
          <t>AZ</t>
        </is>
      </c>
      <c r="G6" s="11" t="inlineStr">
        <is>
          <t>Tempe</t>
        </is>
      </c>
      <c r="H6" s="11" t="inlineStr">
        <is>
          <t>AZ</t>
        </is>
      </c>
      <c r="I6" s="5" t="inlineStr">
        <is>
          <t>Sales call</t>
        </is>
      </c>
      <c r="J6" s="12" t="n">
        <v>15300</v>
      </c>
      <c r="K6" s="12" t="n">
        <v>15316</v>
      </c>
      <c r="L6" s="41">
        <f>K6-J6</f>
        <v/>
      </c>
      <c r="M6" s="11" t="inlineStr">
        <is>
          <t>Yes</t>
        </is>
      </c>
      <c r="N6" s="42">
        <f>Summary!$B$2</f>
        <v/>
      </c>
      <c r="O6" s="43">
        <f>IF(D6="Business",L6*N6,0)</f>
        <v/>
      </c>
      <c r="P6" s="5" t="inlineStr">
        <is>
          <t>AZ Solar Partners</t>
        </is>
      </c>
      <c r="Q6" s="5" t="inlineStr">
        <is>
          <t>CRM entry #2291</t>
        </is>
      </c>
    </row>
    <row r="7">
      <c r="A7" s="36" t="inlineStr">
        <is>
          <t>06/12/2026</t>
        </is>
      </c>
      <c r="B7" s="4" t="inlineStr">
        <is>
          <t>David Wilson</t>
        </is>
      </c>
      <c r="C7" s="4" t="inlineStr">
        <is>
          <t>2022 Toyota RAV4</t>
        </is>
      </c>
      <c r="D7" s="4" t="inlineStr">
        <is>
          <t>Commuting</t>
        </is>
      </c>
      <c r="E7" s="4" t="inlineStr">
        <is>
          <t>Atlanta</t>
        </is>
      </c>
      <c r="F7" s="4" t="inlineStr">
        <is>
          <t>GA</t>
        </is>
      </c>
      <c r="G7" s="4" t="inlineStr">
        <is>
          <t>Marietta</t>
        </is>
      </c>
      <c r="H7" s="4" t="inlineStr">
        <is>
          <t>GA</t>
        </is>
      </c>
      <c r="I7" s="5" t="inlineStr">
        <is>
          <t>Office commute</t>
        </is>
      </c>
      <c r="J7" s="6" t="n">
        <v>32000</v>
      </c>
      <c r="K7" s="6" t="n">
        <v>32018</v>
      </c>
      <c r="L7" s="37">
        <f>K7-J7</f>
        <v/>
      </c>
      <c r="M7" s="4" t="inlineStr">
        <is>
          <t>No</t>
        </is>
      </c>
      <c r="N7" s="38">
        <f>Summary!$B$2</f>
        <v/>
      </c>
      <c r="O7" s="39">
        <f>IF(D7="Business",L7*N7,0)</f>
        <v/>
      </c>
      <c r="P7" s="5" t="inlineStr"/>
      <c r="Q7" s="5" t="inlineStr">
        <is>
          <t>Daily commute — non-deductible</t>
        </is>
      </c>
    </row>
    <row r="8">
      <c r="A8" s="40" t="inlineStr">
        <is>
          <t>06/14/2026</t>
        </is>
      </c>
      <c r="B8" s="11" t="inlineStr">
        <is>
          <t>Sarah Miller</t>
        </is>
      </c>
      <c r="C8" s="11" t="inlineStr">
        <is>
          <t>2023 Subaru Outback</t>
        </is>
      </c>
      <c r="D8" s="11" t="inlineStr">
        <is>
          <t>Business</t>
        </is>
      </c>
      <c r="E8" s="11" t="inlineStr">
        <is>
          <t>Seattle</t>
        </is>
      </c>
      <c r="F8" s="11" t="inlineStr">
        <is>
          <t>WA</t>
        </is>
      </c>
      <c r="G8" s="11" t="inlineStr">
        <is>
          <t>Bellevue</t>
        </is>
      </c>
      <c r="H8" s="11" t="inlineStr">
        <is>
          <t>WA</t>
        </is>
      </c>
      <c r="I8" s="5" t="inlineStr">
        <is>
          <t>Customer support visit</t>
        </is>
      </c>
      <c r="J8" s="12" t="n">
        <v>47800</v>
      </c>
      <c r="K8" s="12" t="n">
        <v>47818</v>
      </c>
      <c r="L8" s="41">
        <f>K8-J8</f>
        <v/>
      </c>
      <c r="M8" s="11" t="inlineStr">
        <is>
          <t>No</t>
        </is>
      </c>
      <c r="N8" s="42">
        <f>Summary!$B$2</f>
        <v/>
      </c>
      <c r="O8" s="43">
        <f>IF(D8="Business",L8*N8,0)</f>
        <v/>
      </c>
      <c r="P8" s="5" t="inlineStr">
        <is>
          <t>Pacific Rim Technologies</t>
        </is>
      </c>
      <c r="Q8" s="5" t="inlineStr">
        <is>
          <t>Signed visit log</t>
        </is>
      </c>
    </row>
    <row r="9">
      <c r="A9" s="36" t="inlineStr">
        <is>
          <t>06/17/2026</t>
        </is>
      </c>
      <c r="B9" s="4" t="inlineStr">
        <is>
          <t>Robert Garcia</t>
        </is>
      </c>
      <c r="C9" s="4" t="inlineStr">
        <is>
          <t>2021 Ford Explorer</t>
        </is>
      </c>
      <c r="D9" s="4" t="inlineStr">
        <is>
          <t>Business</t>
        </is>
      </c>
      <c r="E9" s="4" t="inlineStr">
        <is>
          <t>Nashville</t>
        </is>
      </c>
      <c r="F9" s="4" t="inlineStr">
        <is>
          <t>TN</t>
        </is>
      </c>
      <c r="G9" s="4" t="inlineStr">
        <is>
          <t>Franklin</t>
        </is>
      </c>
      <c r="H9" s="4" t="inlineStr">
        <is>
          <t>TN</t>
        </is>
      </c>
      <c r="I9" s="5" t="inlineStr">
        <is>
          <t>Property review</t>
        </is>
      </c>
      <c r="J9" s="6" t="n">
        <v>22600</v>
      </c>
      <c r="K9" s="6" t="n">
        <v>22621</v>
      </c>
      <c r="L9" s="37">
        <f>K9-J9</f>
        <v/>
      </c>
      <c r="M9" s="4" t="inlineStr">
        <is>
          <t>No</t>
        </is>
      </c>
      <c r="N9" s="38">
        <f>Summary!$B$2</f>
        <v/>
      </c>
      <c r="O9" s="39">
        <f>IF(D9="Business",L9*N9,0)</f>
        <v/>
      </c>
      <c r="P9" s="5" t="inlineStr">
        <is>
          <t>Landmark Realty Group</t>
        </is>
      </c>
      <c r="Q9" s="5" t="inlineStr">
        <is>
          <t>MLS #77842</t>
        </is>
      </c>
    </row>
    <row r="10">
      <c r="A10" s="40" t="inlineStr">
        <is>
          <t>06/19/2026</t>
        </is>
      </c>
      <c r="B10" s="11" t="inlineStr">
        <is>
          <t>Ashley Martinez</t>
        </is>
      </c>
      <c r="C10" s="11" t="inlineStr">
        <is>
          <t>2022 Nissan Rogue</t>
        </is>
      </c>
      <c r="D10" s="11" t="inlineStr">
        <is>
          <t>Business</t>
        </is>
      </c>
      <c r="E10" s="11" t="inlineStr">
        <is>
          <t>Charlotte</t>
        </is>
      </c>
      <c r="F10" s="11" t="inlineStr">
        <is>
          <t>NC</t>
        </is>
      </c>
      <c r="G10" s="11" t="inlineStr">
        <is>
          <t>Raleigh</t>
        </is>
      </c>
      <c r="H10" s="11" t="inlineStr">
        <is>
          <t>NC</t>
        </is>
      </c>
      <c r="I10" s="5" t="inlineStr">
        <is>
          <t>Training session</t>
        </is>
      </c>
      <c r="J10" s="12" t="n">
        <v>38900</v>
      </c>
      <c r="K10" s="12" t="n">
        <v>39020</v>
      </c>
      <c r="L10" s="41">
        <f>K10-J10</f>
        <v/>
      </c>
      <c r="M10" s="11" t="inlineStr">
        <is>
          <t>No</t>
        </is>
      </c>
      <c r="N10" s="42">
        <f>Summary!$B$2</f>
        <v/>
      </c>
      <c r="O10" s="43">
        <f>IF(D10="Business",L10*N10,0)</f>
        <v/>
      </c>
      <c r="P10" s="5" t="inlineStr">
        <is>
          <t>Southeast Learning Ctr.</t>
        </is>
      </c>
      <c r="Q10" s="5" t="inlineStr">
        <is>
          <t>Certificate copy</t>
        </is>
      </c>
    </row>
    <row r="11">
      <c r="A11" s="36" t="inlineStr">
        <is>
          <t>06/21/2026</t>
        </is>
      </c>
      <c r="B11" s="4" t="inlineStr">
        <is>
          <t>Christopher Anderson</t>
        </is>
      </c>
      <c r="C11" s="4" t="inlineStr">
        <is>
          <t>2023 Ram 1500</t>
        </is>
      </c>
      <c r="D11" s="4" t="inlineStr">
        <is>
          <t>Personal</t>
        </is>
      </c>
      <c r="E11" s="4" t="inlineStr">
        <is>
          <t>Dallas</t>
        </is>
      </c>
      <c r="F11" s="4" t="inlineStr">
        <is>
          <t>TX</t>
        </is>
      </c>
      <c r="G11" s="4" t="inlineStr">
        <is>
          <t>Fort Worth</t>
        </is>
      </c>
      <c r="H11" s="4" t="inlineStr">
        <is>
          <t>TX</t>
        </is>
      </c>
      <c r="I11" s="5" t="inlineStr">
        <is>
          <t>Personal errand</t>
        </is>
      </c>
      <c r="J11" s="6" t="n">
        <v>54000</v>
      </c>
      <c r="K11" s="6" t="n">
        <v>54030</v>
      </c>
      <c r="L11" s="37">
        <f>K11-J11</f>
        <v/>
      </c>
      <c r="M11" s="4" t="inlineStr">
        <is>
          <t>No</t>
        </is>
      </c>
      <c r="N11" s="38">
        <f>Summary!$B$2</f>
        <v/>
      </c>
      <c r="O11" s="39">
        <f>IF(D11="Business",L11*N11,0)</f>
        <v/>
      </c>
      <c r="P11" s="5" t="inlineStr"/>
      <c r="Q11" s="5" t="inlineStr">
        <is>
          <t>Personal — non-deductible</t>
        </is>
      </c>
    </row>
    <row r="12">
      <c r="A12" s="40" t="inlineStr">
        <is>
          <t>06/24/2026</t>
        </is>
      </c>
      <c r="B12" s="11" t="inlineStr">
        <is>
          <t>Jessica Taylor</t>
        </is>
      </c>
      <c r="C12" s="11" t="inlineStr">
        <is>
          <t>2022 Kia Telluride</t>
        </is>
      </c>
      <c r="D12" s="11" t="inlineStr">
        <is>
          <t>Business</t>
        </is>
      </c>
      <c r="E12" s="11" t="inlineStr">
        <is>
          <t>Orlando</t>
        </is>
      </c>
      <c r="F12" s="11" t="inlineStr">
        <is>
          <t>FL</t>
        </is>
      </c>
      <c r="G12" s="11" t="inlineStr">
        <is>
          <t>Tampa</t>
        </is>
      </c>
      <c r="H12" s="11" t="inlineStr">
        <is>
          <t>FL</t>
        </is>
      </c>
      <c r="I12" s="5" t="inlineStr">
        <is>
          <t>Conference travel</t>
        </is>
      </c>
      <c r="J12" s="12" t="n">
        <v>19200</v>
      </c>
      <c r="K12" s="12" t="n">
        <v>19280</v>
      </c>
      <c r="L12" s="41">
        <f>K12-J12</f>
        <v/>
      </c>
      <c r="M12" s="11" t="inlineStr">
        <is>
          <t>No</t>
        </is>
      </c>
      <c r="N12" s="42">
        <f>Summary!$B$2</f>
        <v/>
      </c>
      <c r="O12" s="43">
        <f>IF(D12="Business",L12*N12,0)</f>
        <v/>
      </c>
      <c r="P12" s="5" t="inlineStr">
        <is>
          <t>Sunshine Conference LLC</t>
        </is>
      </c>
      <c r="Q12" s="5" t="inlineStr">
        <is>
          <t>Conf. badge #412</t>
        </is>
      </c>
    </row>
    <row r="13" ht="18" customHeight="1">
      <c r="A13" s="16" t="inlineStr">
        <is>
          <t>TOTALS</t>
        </is>
      </c>
      <c r="B13" s="16" t="n"/>
      <c r="C13" s="16" t="n"/>
      <c r="D13" s="16" t="n"/>
      <c r="E13" s="16" t="n"/>
      <c r="F13" s="16" t="n"/>
      <c r="G13" s="16" t="n"/>
      <c r="H13" s="16" t="n"/>
      <c r="I13" s="16" t="n"/>
      <c r="J13" s="16" t="n"/>
      <c r="K13" s="16" t="n"/>
      <c r="L13" s="44">
        <f>SUM(L3:L12)</f>
        <v/>
      </c>
      <c r="M13" s="16" t="n"/>
      <c r="N13" s="16" t="n"/>
      <c r="O13" s="45">
        <f>SUM(O3:O12)</f>
        <v/>
      </c>
      <c r="P13" s="16" t="n"/>
      <c r="Q13" s="16" t="n"/>
    </row>
  </sheetData>
  <mergeCells count="1">
    <mergeCell ref="A1:Q1"/>
  </mergeCells>
  <conditionalFormatting sqref="O3:O12">
    <cfRule type="expression" priority="1" dxfId="0" stopIfTrue="0">
      <formula>AND(D3="Business",O3&gt;0)</formula>
    </cfRule>
  </conditionalFormatting>
  <conditionalFormatting sqref="D3:D12">
    <cfRule type="expression" priority="2" dxfId="1" stopIfTrue="0">
      <formula>D3="Commuting"</formula>
    </cfRule>
    <cfRule type="expression" priority="3" dxfId="2" stopIfTrue="0">
      <formula>D3="Personal"</formula>
    </cfRule>
  </conditionalFormatting>
  <dataValidations count="2">
    <dataValidation sqref="D3:D200" showErrorMessage="1" showDropDown="0" showInputMessage="1" allowBlank="0" type="list">
      <formula1>"Business,Personal,Commuting"</formula1>
    </dataValidation>
    <dataValidation sqref="M3:M200" showErrorMessage="1" showDropDown="0" showInputMessage="1" allowBlank="0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8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16" customWidth="1" min="3" max="3"/>
    <col width="16" customWidth="1" min="4" max="4"/>
    <col width="2" customWidth="1" min="5" max="5"/>
    <col width="22" customWidth="1" min="6" max="6"/>
    <col width="18" customWidth="1" min="7" max="7"/>
  </cols>
  <sheetData>
    <row r="1" ht="32" customHeight="1">
      <c r="A1" s="1" t="inlineStr">
        <is>
          <t>IRS Mileage Summary Dashboard — 2026</t>
        </is>
      </c>
    </row>
    <row r="2">
      <c r="A2" s="19" t="inlineStr">
        <is>
          <t>IRS Standard Mileage Rate ($/mile)</t>
        </is>
      </c>
      <c r="B2" s="46" t="n">
        <v>0.67</v>
      </c>
      <c r="C2" s="21" t="inlineStr">
        <is>
          <t>← Edit annually (IRS Notice)</t>
        </is>
      </c>
    </row>
    <row r="3" ht="8" customHeight="1"/>
    <row r="4">
      <c r="A4" s="22" t="inlineStr">
        <is>
          <t>Mileage Breakdown</t>
        </is>
      </c>
      <c r="B4" s="47" t="n"/>
      <c r="F4" s="2" t="inlineStr">
        <is>
          <t>Trip Type</t>
        </is>
      </c>
      <c r="G4" s="2" t="inlineStr">
        <is>
          <t>Miles</t>
        </is>
      </c>
    </row>
    <row r="5" ht="20" customHeight="1">
      <c r="A5" s="24" t="inlineStr">
        <is>
          <t>Total Business Miles</t>
        </is>
      </c>
      <c r="B5" s="41">
        <f>SUMIF('Mileage Log'!D:D,"Business",'Mileage Log'!L:L)</f>
        <v/>
      </c>
      <c r="F5" s="25" t="inlineStr">
        <is>
          <t>Business</t>
        </is>
      </c>
      <c r="G5" s="48">
        <f>B5</f>
        <v/>
      </c>
    </row>
    <row r="6" ht="20" customHeight="1">
      <c r="A6" s="25" t="inlineStr">
        <is>
          <t>Total Personal Miles</t>
        </is>
      </c>
      <c r="B6" s="49">
        <f>SUMIF('Mileage Log'!D:D,"Personal",'Mileage Log'!L:L)</f>
        <v/>
      </c>
      <c r="F6" s="25" t="inlineStr">
        <is>
          <t>Personal</t>
        </is>
      </c>
      <c r="G6" s="48">
        <f>B6</f>
        <v/>
      </c>
    </row>
    <row r="7" ht="20" customHeight="1">
      <c r="A7" s="24" t="inlineStr">
        <is>
          <t>Total Commuting Miles</t>
        </is>
      </c>
      <c r="B7" s="50">
        <f>SUMIF('Mileage Log'!D:D,"Commuting",'Mileage Log'!L:L)</f>
        <v/>
      </c>
      <c r="F7" s="25" t="inlineStr">
        <is>
          <t>Commuting</t>
        </is>
      </c>
      <c r="G7" s="48">
        <f>B7</f>
        <v/>
      </c>
    </row>
    <row r="8" ht="20" customHeight="1">
      <c r="A8" s="25" t="inlineStr">
        <is>
          <t>Total Miles (All Trips)</t>
        </is>
      </c>
      <c r="B8" s="51">
        <f>IFERROR(SUM('Mileage Log'!L:L),0)</f>
        <v/>
      </c>
    </row>
    <row r="9" ht="20" customHeight="1">
      <c r="A9" s="24" t="inlineStr">
        <is>
          <t>Total Deductible Amount</t>
        </is>
      </c>
      <c r="B9" s="52">
        <f>SUM('Mileage Log'!O:O)</f>
        <v/>
      </c>
    </row>
    <row r="10" ht="20" customHeight="1">
      <c r="A10" s="25" t="inlineStr">
        <is>
          <t>Average Trip Miles</t>
        </is>
      </c>
      <c r="B10" s="49">
        <f>IFERROR(AVERAGEIF('Mileage Log'!L:L,"&gt;0"),0)</f>
        <v/>
      </c>
    </row>
    <row r="11" ht="20" customHeight="1">
      <c r="A11" s="24" t="inlineStr">
        <is>
          <t>Business Trip Count</t>
        </is>
      </c>
      <c r="B11" s="31">
        <f>COUNTIF('Mileage Log'!D:D,"Business")</f>
        <v/>
      </c>
    </row>
    <row r="12" ht="20" customHeight="1">
      <c r="A12" s="25" t="inlineStr">
        <is>
          <t>Business Mileage % of Total</t>
        </is>
      </c>
      <c r="B12" s="32">
        <f>IFERROR(B5/B8,0)</f>
        <v/>
      </c>
    </row>
    <row r="13"/>
    <row r="14" ht="10" customHeight="1"/>
    <row r="15">
      <c r="A15" s="22" t="inlineStr">
        <is>
          <t>Monthly Business Miles (Helper Table)</t>
        </is>
      </c>
      <c r="B15" s="53" t="n"/>
      <c r="C15" s="47" t="n"/>
    </row>
    <row r="16">
      <c r="A16" s="2" t="inlineStr">
        <is>
          <t>Month</t>
        </is>
      </c>
      <c r="B16" s="2" t="inlineStr">
        <is>
          <t>Business Miles</t>
        </is>
      </c>
      <c r="C16" s="2" t="inlineStr">
        <is>
          <t>Deductible Amt</t>
        </is>
      </c>
    </row>
    <row r="17">
      <c r="A17" s="11" t="inlineStr">
        <is>
          <t>January</t>
        </is>
      </c>
      <c r="B17" s="41">
        <f>SUMPRODUCT(('Mileage Log'!D$3:D$200="Business")*(MONTH('Mileage Log'!A$3:A$200)=1)*('Mileage Log'!L$3:L$200))</f>
        <v/>
      </c>
      <c r="C17" s="43">
        <f>SUMPRODUCT(('Mileage Log'!D$3:D$200="Business")*(MONTH('Mileage Log'!A$3:A$200)=1)*('Mileage Log'!O$3:O$200))</f>
        <v/>
      </c>
    </row>
    <row r="18">
      <c r="A18" s="4" t="inlineStr">
        <is>
          <t>February</t>
        </is>
      </c>
      <c r="B18" s="37">
        <f>SUMPRODUCT(('Mileage Log'!D$3:D$200="Business")*(MONTH('Mileage Log'!A$3:A$200)=2)*('Mileage Log'!L$3:L$200))</f>
        <v/>
      </c>
      <c r="C18" s="39">
        <f>SUMPRODUCT(('Mileage Log'!D$3:D$200="Business")*(MONTH('Mileage Log'!A$3:A$200)=2)*('Mileage Log'!O$3:O$200))</f>
        <v/>
      </c>
    </row>
    <row r="19">
      <c r="A19" s="11" t="inlineStr">
        <is>
          <t>March</t>
        </is>
      </c>
      <c r="B19" s="41">
        <f>SUMPRODUCT(('Mileage Log'!D$3:D$200="Business")*(MONTH('Mileage Log'!A$3:A$200)=3)*('Mileage Log'!L$3:L$200))</f>
        <v/>
      </c>
      <c r="C19" s="43">
        <f>SUMPRODUCT(('Mileage Log'!D$3:D$200="Business")*(MONTH('Mileage Log'!A$3:A$200)=3)*('Mileage Log'!O$3:O$200))</f>
        <v/>
      </c>
    </row>
    <row r="20">
      <c r="A20" s="4" t="inlineStr">
        <is>
          <t>April</t>
        </is>
      </c>
      <c r="B20" s="37">
        <f>SUMPRODUCT(('Mileage Log'!D$3:D$200="Business")*(MONTH('Mileage Log'!A$3:A$200)=4)*('Mileage Log'!L$3:L$200))</f>
        <v/>
      </c>
      <c r="C20" s="39">
        <f>SUMPRODUCT(('Mileage Log'!D$3:D$200="Business")*(MONTH('Mileage Log'!A$3:A$200)=4)*('Mileage Log'!O$3:O$200))</f>
        <v/>
      </c>
    </row>
    <row r="21">
      <c r="A21" s="11" t="inlineStr">
        <is>
          <t>May</t>
        </is>
      </c>
      <c r="B21" s="41">
        <f>SUMPRODUCT(('Mileage Log'!D$3:D$200="Business")*(MONTH('Mileage Log'!A$3:A$200)=5)*('Mileage Log'!L$3:L$200))</f>
        <v/>
      </c>
      <c r="C21" s="43">
        <f>SUMPRODUCT(('Mileage Log'!D$3:D$200="Business")*(MONTH('Mileage Log'!A$3:A$200)=5)*('Mileage Log'!O$3:O$200))</f>
        <v/>
      </c>
    </row>
    <row r="22">
      <c r="A22" s="4" t="inlineStr">
        <is>
          <t>June</t>
        </is>
      </c>
      <c r="B22" s="37">
        <f>SUMPRODUCT(('Mileage Log'!D$3:D$200="Business")*(MONTH('Mileage Log'!A$3:A$200)=6)*('Mileage Log'!L$3:L$200))</f>
        <v/>
      </c>
      <c r="C22" s="39">
        <f>SUMPRODUCT(('Mileage Log'!D$3:D$200="Business")*(MONTH('Mileage Log'!A$3:A$200)=6)*('Mileage Log'!O$3:O$200))</f>
        <v/>
      </c>
    </row>
    <row r="23">
      <c r="A23" s="11" t="inlineStr">
        <is>
          <t>July</t>
        </is>
      </c>
      <c r="B23" s="41">
        <f>SUMPRODUCT(('Mileage Log'!D$3:D$200="Business")*(MONTH('Mileage Log'!A$3:A$200)=7)*('Mileage Log'!L$3:L$200))</f>
        <v/>
      </c>
      <c r="C23" s="43">
        <f>SUMPRODUCT(('Mileage Log'!D$3:D$200="Business")*(MONTH('Mileage Log'!A$3:A$200)=7)*('Mileage Log'!O$3:O$200))</f>
        <v/>
      </c>
    </row>
    <row r="24">
      <c r="A24" s="4" t="inlineStr">
        <is>
          <t>August</t>
        </is>
      </c>
      <c r="B24" s="37">
        <f>SUMPRODUCT(('Mileage Log'!D$3:D$200="Business")*(MONTH('Mileage Log'!A$3:A$200)=8)*('Mileage Log'!L$3:L$200))</f>
        <v/>
      </c>
      <c r="C24" s="39">
        <f>SUMPRODUCT(('Mileage Log'!D$3:D$200="Business")*(MONTH('Mileage Log'!A$3:A$200)=8)*('Mileage Log'!O$3:O$200))</f>
        <v/>
      </c>
    </row>
    <row r="25">
      <c r="A25" s="11" t="inlineStr">
        <is>
          <t>September</t>
        </is>
      </c>
      <c r="B25" s="41">
        <f>SUMPRODUCT(('Mileage Log'!D$3:D$200="Business")*(MONTH('Mileage Log'!A$3:A$200)=9)*('Mileage Log'!L$3:L$200))</f>
        <v/>
      </c>
      <c r="C25" s="43">
        <f>SUMPRODUCT(('Mileage Log'!D$3:D$200="Business")*(MONTH('Mileage Log'!A$3:A$200)=9)*('Mileage Log'!O$3:O$200))</f>
        <v/>
      </c>
    </row>
    <row r="26">
      <c r="A26" s="4" t="inlineStr">
        <is>
          <t>October</t>
        </is>
      </c>
      <c r="B26" s="37">
        <f>SUMPRODUCT(('Mileage Log'!D$3:D$200="Business")*(MONTH('Mileage Log'!A$3:A$200)=10)*('Mileage Log'!L$3:L$200))</f>
        <v/>
      </c>
      <c r="C26" s="39">
        <f>SUMPRODUCT(('Mileage Log'!D$3:D$200="Business")*(MONTH('Mileage Log'!A$3:A$200)=10)*('Mileage Log'!O$3:O$200))</f>
        <v/>
      </c>
    </row>
    <row r="27">
      <c r="A27" s="11" t="inlineStr">
        <is>
          <t>November</t>
        </is>
      </c>
      <c r="B27" s="41">
        <f>SUMPRODUCT(('Mileage Log'!D$3:D$200="Business")*(MONTH('Mileage Log'!A$3:A$200)=11)*('Mileage Log'!L$3:L$200))</f>
        <v/>
      </c>
      <c r="C27" s="43">
        <f>SUMPRODUCT(('Mileage Log'!D$3:D$200="Business")*(MONTH('Mileage Log'!A$3:A$200)=11)*('Mileage Log'!O$3:O$200))</f>
        <v/>
      </c>
    </row>
    <row r="28">
      <c r="A28" s="4" t="inlineStr">
        <is>
          <t>December</t>
        </is>
      </c>
      <c r="B28" s="37">
        <f>SUMPRODUCT(('Mileage Log'!D$3:D$200="Business")*(MONTH('Mileage Log'!A$3:A$200)=12)*('Mileage Log'!L$3:L$200))</f>
        <v/>
      </c>
      <c r="C28" s="39">
        <f>SUMPRODUCT(('Mileage Log'!D$3:D$200="Business")*(MONTH('Mileage Log'!A$3:A$200)=12)*('Mileage Log'!O$3:O$200))</f>
        <v/>
      </c>
    </row>
  </sheetData>
  <mergeCells count="3">
    <mergeCell ref="A1:D1"/>
    <mergeCell ref="A4:B4"/>
    <mergeCell ref="A15:C15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4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1" ht="34" customHeight="1">
      <c r="A1" s="1" t="inlineStr">
        <is>
          <t>IRS Standard Mileage Log — Instructions &amp; Guidance</t>
        </is>
      </c>
    </row>
    <row r="2" ht="22" customHeight="1">
      <c r="A2" s="33" t="inlineStr">
        <is>
          <t>Overview</t>
        </is>
      </c>
      <c r="B2" s="47" t="n"/>
    </row>
    <row r="3" ht="26" customHeight="1">
      <c r="B3" s="34" t="inlineStr">
        <is>
          <t>This workbook is designed to help U.S. business owners, self-employed individuals, and employees track vehicle mileage for IRS deduction purposes using the Standard Mileage Rate method.</t>
        </is>
      </c>
    </row>
    <row r="4" ht="26" customHeight="1">
      <c r="B4" s="35" t="inlineStr">
        <is>
          <t>For tax year 2026, the IRS standard mileage rate is $0.67 per mile for business use. Update cell B2 on the Summary sheet each January with the current IRS-published rate (see IRS Notice).</t>
        </is>
      </c>
    </row>
    <row r="5" ht="8" customHeight="1"/>
    <row r="6" ht="22" customHeight="1">
      <c r="A6" s="33" t="inlineStr">
        <is>
          <t>Sheet: Mileage Log</t>
        </is>
      </c>
      <c r="B6" s="47" t="n"/>
    </row>
    <row r="7" ht="26" customHeight="1">
      <c r="B7" s="34" t="inlineStr">
        <is>
          <t>• Trip Date: Enter in MM/DD/YYYY format. U.S. standard date format is required.</t>
        </is>
      </c>
    </row>
    <row r="8" ht="26" customHeight="1">
      <c r="B8" s="35" t="inlineStr">
        <is>
          <t>• Driver Name: Full name of the driver operating the vehicle.</t>
        </is>
      </c>
    </row>
    <row r="9" ht="26" customHeight="1">
      <c r="B9" s="34" t="inlineStr">
        <is>
          <t>• Vehicle: Year, Make, and Model (e.g., 2022 Ford F-150).</t>
        </is>
      </c>
    </row>
    <row r="10" ht="26" customHeight="1">
      <c r="B10" s="35" t="inlineStr">
        <is>
          <t>• Trip Type: Select Business, Personal, or Commuting from the dropdown. Only 'Business' trips generate a deductible amount.</t>
        </is>
      </c>
    </row>
    <row r="11" ht="26" customHeight="1">
      <c r="B11" s="34" t="inlineStr">
        <is>
          <t>• From City / From State / To City / To State: Origin and destination of each trip.</t>
        </is>
      </c>
    </row>
    <row r="12" ht="26" customHeight="1">
      <c r="B12" s="35" t="inlineStr">
        <is>
          <t>• Business Purpose: Required by the IRS. Describe the business reason (e.g., 'client meeting', 'site inspection').</t>
        </is>
      </c>
    </row>
    <row r="13" ht="26" customHeight="1">
      <c r="B13" s="34" t="inlineStr">
        <is>
          <t>• Odometer Start / Odometer End: Record actual odometer readings at the start and end of each trip.</t>
        </is>
      </c>
    </row>
    <row r="14" ht="26" customHeight="1">
      <c r="B14" s="35" t="inlineStr">
        <is>
          <t>• Trip Miles: Auto-calculated as Odometer End minus Odometer Start. Do NOT override this formula.</t>
        </is>
      </c>
    </row>
    <row r="15" ht="26" customHeight="1">
      <c r="B15" s="34" t="inlineStr">
        <is>
          <t>• Round Trip?: If 'Yes', ensure Odometer End reflects the total miles driven (to destination and back).</t>
        </is>
      </c>
    </row>
    <row r="16" ht="26" customHeight="1">
      <c r="B16" s="35" t="inlineStr">
        <is>
          <t>• IRS Rate/Mile: Auto-pulled from Summary!B2. Update that cell annually.</t>
        </is>
      </c>
    </row>
    <row r="17" ht="26" customHeight="1">
      <c r="B17" s="34" t="inlineStr">
        <is>
          <t>• Deductible Amount: Auto-calculated. Only Business trips receive a deduction.</t>
        </is>
      </c>
    </row>
    <row r="18" ht="26" customHeight="1">
      <c r="B18" s="35" t="inlineStr">
        <is>
          <t>• Client / Project: Optional reference to the client or project tied to the trip.</t>
        </is>
      </c>
    </row>
    <row r="19" ht="26" customHeight="1">
      <c r="B19" s="34" t="inlineStr">
        <is>
          <t>• Receipt / Notes: Supporting notes, receipt numbers, or attachments for audit readiness.</t>
        </is>
      </c>
    </row>
    <row r="20" ht="8" customHeight="1"/>
    <row r="21" ht="22" customHeight="1">
      <c r="A21" s="33" t="inlineStr">
        <is>
          <t>Sheet: Summary</t>
        </is>
      </c>
      <c r="B21" s="47" t="n"/>
    </row>
    <row r="22" ht="26" customHeight="1">
      <c r="B22" s="35" t="inlineStr">
        <is>
          <t>• Displays aggregated totals for Business, Personal, and Commuting mileage.</t>
        </is>
      </c>
    </row>
    <row r="23" ht="26" customHeight="1">
      <c r="B23" s="34" t="inlineStr">
        <is>
          <t>• Total Deductible Amount reflects the sum of all qualifying business-mile deductions.</t>
        </is>
      </c>
    </row>
    <row r="24" ht="26" customHeight="1">
      <c r="B24" s="35" t="inlineStr">
        <is>
          <t>• The Pie Chart shows the mileage mix by trip type for a quick visual overview.</t>
        </is>
      </c>
    </row>
    <row r="25" ht="26" customHeight="1">
      <c r="B25" s="34" t="inlineStr">
        <is>
          <t>• The Bar Chart shows monthly business miles for the year — useful for trend analysis.</t>
        </is>
      </c>
    </row>
    <row r="26" ht="26" customHeight="1">
      <c r="B26" s="35" t="inlineStr">
        <is>
          <t>• The Monthly Helper Table breaks down business miles and deductible amounts by month.</t>
        </is>
      </c>
    </row>
    <row r="27" ht="8" customHeight="1"/>
    <row r="28" ht="22" customHeight="1">
      <c r="A28" s="33" t="inlineStr">
        <is>
          <t>IRS Rules &amp; Compliance Reminders</t>
        </is>
      </c>
      <c r="B28" s="47" t="n"/>
    </row>
    <row r="29" ht="26" customHeight="1">
      <c r="B29" s="34" t="inlineStr">
        <is>
          <t>• COMMUTING IS NOT DEDUCTIBLE: Miles driven from your home to your regular place of business are considered commuting and are not deductible under IRS rules.</t>
        </is>
      </c>
    </row>
    <row r="30" ht="26" customHeight="1">
      <c r="B30" s="35" t="inlineStr">
        <is>
          <t>• STANDARD MILEAGE RATE: You may use the standard rate instead of tracking actual vehicle expenses, but you must choose this method in the first year the vehicle is placed in service.</t>
        </is>
      </c>
    </row>
    <row r="31" ht="26" customHeight="1">
      <c r="B31" s="34" t="inlineStr">
        <is>
          <t>• CONTEMPORANEOUS RECORDS: The IRS requires records to be created at or near the time of the trip. Log trips daily or weekly — not at year-end.</t>
        </is>
      </c>
    </row>
    <row r="32" ht="26" customHeight="1">
      <c r="B32" s="35" t="inlineStr">
        <is>
          <t>• REQUIRED DOCUMENTATION: For each trip, the IRS requires: (1) date, (2) mileage, (3) destination, and (4) business purpose.</t>
        </is>
      </c>
    </row>
    <row r="33" ht="26" customHeight="1">
      <c r="B33" s="34" t="inlineStr">
        <is>
          <t>• MIXED-USE VEHICLES: If a vehicle is used for both business and personal purposes, only the business-use percentage of expenses is deductible.</t>
        </is>
      </c>
    </row>
    <row r="34" ht="26" customHeight="1">
      <c r="B34" s="35" t="inlineStr">
        <is>
          <t>• RETAIN RECORDS: Keep this mileage log and supporting documents for a minimum of 3 years from the date you file your tax return (IRS Publication 463).</t>
        </is>
      </c>
    </row>
    <row r="35" ht="8" customHeight="1"/>
    <row r="36" ht="22" customHeight="1">
      <c r="A36" s="33" t="inlineStr">
        <is>
          <t>Formatting Notes</t>
        </is>
      </c>
      <c r="B36" s="47" t="n"/>
    </row>
    <row r="37" ht="26" customHeight="1">
      <c r="B37" s="34" t="inlineStr">
        <is>
          <t>• Input cells are highlighted in pale yellow (#FFFBEB). These are the cells you should edit.</t>
        </is>
      </c>
    </row>
    <row r="38" ht="26" customHeight="1">
      <c r="B38" s="35" t="inlineStr">
        <is>
          <t>• Business trips show green deductible amounts; Commuting trips are flagged in red.</t>
        </is>
      </c>
    </row>
    <row r="39" ht="26" customHeight="1">
      <c r="B39" s="34" t="inlineStr">
        <is>
          <t>• All dates must be in MM/DD/YYYY format. Currency displays as $#,##0.00 (U.S. standard).</t>
        </is>
      </c>
    </row>
    <row r="40" ht="26" customHeight="1">
      <c r="B40" s="35" t="inlineStr">
        <is>
          <t>• Do not delete or modify formula cells (Trip Miles, IRS Rate/Mile, Deductible Amount columns).</t>
        </is>
      </c>
    </row>
    <row r="41" ht="26" customHeight="1">
      <c r="B41" s="34" t="inlineStr">
        <is>
          <t>• To add more trips, insert rows above the TOTALS row and copy the formula row above.</t>
        </is>
      </c>
    </row>
    <row r="42" ht="8" customHeight="1"/>
    <row r="43" ht="22" customHeight="1">
      <c r="A43" s="33" t="inlineStr">
        <is>
          <t>Disclaimer</t>
        </is>
      </c>
      <c r="B43" s="47" t="n"/>
    </row>
    <row r="44" ht="26" customHeight="1">
      <c r="B44" s="35" t="inlineStr">
        <is>
          <t>This template is provided for organizational purposes only and does not constitute tax advice. Consult a qualified CPA or tax professional for guidance specific to your situation. Always verify the current IRS standard mileage rate at www.irs.gov.</t>
        </is>
      </c>
    </row>
  </sheetData>
  <mergeCells count="7">
    <mergeCell ref="A1:B1"/>
    <mergeCell ref="A2:B2"/>
    <mergeCell ref="A6:B6"/>
    <mergeCell ref="A21:B21"/>
    <mergeCell ref="A28:B28"/>
    <mergeCell ref="A36:B36"/>
    <mergeCell ref="A43:B4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2026-06-19T06:03:53Z</dcterms:created>
  <dcterms:modified xmlns:dcterms="http://purl.org/dc/terms/" xmlns:xsi="http://www.w3.org/2001/XMLSchema-instance" xsi:type="dcterms:W3CDTF">2026-06-19T06:03:53Z</dcterms:modified>
</cp:coreProperties>
</file>