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SA_Transactions" sheetId="1" state="visible" r:id="rId1"/>
    <sheet xmlns:r="http://schemas.openxmlformats.org/officeDocument/2006/relationships" name="HSA_Summary" sheetId="2" state="visible" r:id="rId2"/>
    <sheet xmlns:r="http://schemas.openxmlformats.org/officeDocument/2006/relationships" name="Limits_And_Guidance" sheetId="3" state="visible" r:id="rId3"/>
    <sheet xmlns:r="http://schemas.openxmlformats.org/officeDocument/2006/relationships" name="Instruction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3">
    <numFmt numFmtId="164" formatCode="MM/DD/YYYY"/>
    <numFmt numFmtId="165" formatCode="&quot;$&quot;#,##0.00"/>
    <numFmt numFmtId="166" formatCode="0.0%"/>
  </numFmts>
  <fonts count="10">
    <font>
      <name val="Calibri"/>
      <family val="2"/>
      <color theme="1"/>
      <sz val="11"/>
      <scheme val="minor"/>
    </font>
    <font>
      <b val="1"/>
      <color rgb="00FFFFFF"/>
      <sz val="11"/>
    </font>
    <font>
      <b val="1"/>
    </font>
    <font>
      <b val="1"/>
      <color rgb="0016A34A"/>
    </font>
    <font>
      <b val="1"/>
      <color rgb="00FFFFFF"/>
      <sz val="13"/>
    </font>
    <font>
      <b val="1"/>
      <color rgb="00FFFFFF"/>
      <sz val="10"/>
    </font>
    <font/>
    <font>
      <b val="1"/>
      <color rgb="00FFFFFF"/>
      <sz val="14"/>
    </font>
    <font>
      <b val="1"/>
      <sz val="10"/>
    </font>
    <font>
      <sz val="10"/>
    </font>
  </fonts>
  <fills count="8">
    <fill>
      <patternFill/>
    </fill>
    <fill>
      <patternFill patternType="gray125"/>
    </fill>
    <fill>
      <patternFill patternType="solid">
        <fgColor rgb="001E293B"/>
      </patternFill>
    </fill>
    <fill>
      <patternFill patternType="solid">
        <fgColor rgb="00FFFBEB"/>
      </patternFill>
    </fill>
    <fill>
      <patternFill patternType="solid">
        <fgColor rgb="00F8FAFC"/>
      </patternFill>
    </fill>
    <fill>
      <patternFill patternType="solid">
        <fgColor rgb="00FFFFFF"/>
      </patternFill>
    </fill>
    <fill>
      <patternFill patternType="solid">
        <fgColor rgb="00D80621"/>
      </patternFill>
    </fill>
    <fill>
      <patternFill patternType="solid">
        <fgColor rgb="00DCFCE7"/>
      </patternFill>
    </fill>
  </fills>
  <borders count="6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  <border>
      <left/>
      <right/>
      <top style="thin">
        <color rgb="00D1D5DB"/>
      </top>
      <bottom/>
      <diagonal/>
    </border>
    <border>
      <left/>
      <right style="thin">
        <color rgb="00D1D5DB"/>
      </right>
      <top style="thin">
        <color rgb="00D1D5DB"/>
      </top>
      <bottom/>
      <diagonal/>
    </border>
    <border>
      <left/>
      <right/>
      <top style="thin">
        <color rgb="00D1D5DB"/>
      </top>
      <bottom style="thin">
        <color rgb="00D1D5DB"/>
      </bottom>
      <diagonal/>
    </border>
    <border>
      <left/>
      <right style="thin">
        <color rgb="00D1D5DB"/>
      </right>
      <top style="thin">
        <color rgb="00D1D5DB"/>
      </top>
      <bottom style="thin">
        <color rgb="00D1D5DB"/>
      </bottom>
      <diagonal/>
    </border>
  </borders>
  <cellStyleXfs count="1">
    <xf numFmtId="0" fontId="0" fillId="0" borderId="0"/>
  </cellStyleXfs>
  <cellXfs count="49">
    <xf numFmtId="0" fontId="0" fillId="0" borderId="0" pivotButton="0" quotePrefix="0" xfId="0"/>
    <xf numFmtId="0" fontId="1" fillId="2" borderId="1" applyAlignment="1" pivotButton="0" quotePrefix="0" xfId="0">
      <alignment horizontal="center" vertical="center" wrapText="1"/>
    </xf>
    <xf numFmtId="164" fontId="0" fillId="3" borderId="1" applyAlignment="1" pivotButton="0" quotePrefix="0" xfId="0">
      <alignment horizontal="center" vertical="center" wrapText="1"/>
    </xf>
    <xf numFmtId="0" fontId="0" fillId="4" borderId="1" applyAlignment="1" pivotButton="0" quotePrefix="0" xfId="0">
      <alignment horizontal="center" vertical="center" wrapText="1"/>
    </xf>
    <xf numFmtId="0" fontId="0" fillId="4" borderId="1" applyAlignment="1" pivotButton="0" quotePrefix="0" xfId="0">
      <alignment horizontal="left" vertical="center" wrapText="1"/>
    </xf>
    <xf numFmtId="165" fontId="0" fillId="3" borderId="1" applyAlignment="1" pivotButton="0" quotePrefix="0" xfId="0">
      <alignment horizontal="right" vertical="center"/>
    </xf>
    <xf numFmtId="165" fontId="0" fillId="4" borderId="1" applyAlignment="1" pivotButton="0" quotePrefix="0" xfId="0">
      <alignment horizontal="right" vertical="center"/>
    </xf>
    <xf numFmtId="0" fontId="0" fillId="3" borderId="1" applyAlignment="1" pivotButton="0" quotePrefix="0" xfId="0">
      <alignment horizontal="center" vertical="center" wrapText="1"/>
    </xf>
    <xf numFmtId="0" fontId="0" fillId="5" borderId="1" applyAlignment="1" pivotButton="0" quotePrefix="0" xfId="0">
      <alignment horizontal="center" vertical="center" wrapText="1"/>
    </xf>
    <xf numFmtId="0" fontId="0" fillId="5" borderId="1" applyAlignment="1" pivotButton="0" quotePrefix="0" xfId="0">
      <alignment horizontal="left" vertical="center" wrapText="1"/>
    </xf>
    <xf numFmtId="165" fontId="0" fillId="5" borderId="1" applyAlignment="1" pivotButton="0" quotePrefix="0" xfId="0">
      <alignment horizontal="right" vertical="center"/>
    </xf>
    <xf numFmtId="165" fontId="3" fillId="0" borderId="1" applyAlignment="1" pivotButton="0" quotePrefix="0" xfId="0">
      <alignment horizontal="right" vertical="center"/>
    </xf>
    <xf numFmtId="0" fontId="2" fillId="4" borderId="1" pivotButton="0" quotePrefix="0" xfId="0"/>
    <xf numFmtId="0" fontId="2" fillId="5" borderId="1" pivotButton="0" quotePrefix="0" xfId="0"/>
    <xf numFmtId="0" fontId="0" fillId="4" borderId="1" applyAlignment="1" pivotButton="0" quotePrefix="0" xfId="0">
      <alignment horizontal="right" vertical="center"/>
    </xf>
    <xf numFmtId="0" fontId="4" fillId="2" borderId="1" applyAlignment="1" pivotButton="0" quotePrefix="0" xfId="0">
      <alignment horizontal="center" vertical="center" wrapText="1"/>
    </xf>
    <xf numFmtId="0" fontId="5" fillId="6" borderId="1" applyAlignment="1" pivotButton="0" quotePrefix="0" xfId="0">
      <alignment horizontal="center" vertical="center" wrapText="1"/>
    </xf>
    <xf numFmtId="0" fontId="2" fillId="5" borderId="1" applyAlignment="1" pivotButton="0" quotePrefix="0" xfId="0">
      <alignment horizontal="left" vertical="center" wrapText="1"/>
    </xf>
    <xf numFmtId="0" fontId="0" fillId="3" borderId="1" applyAlignment="1" pivotButton="0" quotePrefix="0" xfId="0">
      <alignment horizontal="right" vertical="center"/>
    </xf>
    <xf numFmtId="0" fontId="2" fillId="4" borderId="1" applyAlignment="1" pivotButton="0" quotePrefix="0" xfId="0">
      <alignment horizontal="left" vertical="center" wrapText="1"/>
    </xf>
    <xf numFmtId="166" fontId="0" fillId="3" borderId="1" applyAlignment="1" pivotButton="0" quotePrefix="0" xfId="0">
      <alignment horizontal="right" vertical="center"/>
    </xf>
    <xf numFmtId="0" fontId="0" fillId="0" borderId="4" pivotButton="0" quotePrefix="0" xfId="0"/>
    <xf numFmtId="0" fontId="0" fillId="0" borderId="5" pivotButton="0" quotePrefix="0" xfId="0"/>
    <xf numFmtId="0" fontId="0" fillId="3" borderId="1" pivotButton="0" quotePrefix="0" xfId="0"/>
    <xf numFmtId="165" fontId="0" fillId="3" borderId="1" pivotButton="0" quotePrefix="0" xfId="0"/>
    <xf numFmtId="166" fontId="0" fillId="3" borderId="1" pivotButton="0" quotePrefix="0" xfId="0"/>
    <xf numFmtId="0" fontId="1" fillId="2" borderId="1" pivotButton="0" quotePrefix="0" xfId="0"/>
    <xf numFmtId="0" fontId="5" fillId="6" borderId="1" pivotButton="0" quotePrefix="0" xfId="0"/>
    <xf numFmtId="0" fontId="0" fillId="5" borderId="1" pivotButton="0" quotePrefix="0" xfId="0"/>
    <xf numFmtId="165" fontId="0" fillId="5" borderId="1" pivotButton="0" quotePrefix="0" xfId="0"/>
    <xf numFmtId="0" fontId="0" fillId="4" borderId="1" pivotButton="0" quotePrefix="0" xfId="0"/>
    <xf numFmtId="165" fontId="0" fillId="4" borderId="1" pivotButton="0" quotePrefix="0" xfId="0"/>
    <xf numFmtId="0" fontId="0" fillId="0" borderId="1" pivotButton="0" quotePrefix="0" xfId="0"/>
    <xf numFmtId="165" fontId="0" fillId="0" borderId="1" pivotButton="0" quotePrefix="0" xfId="0"/>
    <xf numFmtId="0" fontId="6" fillId="5" borderId="1" applyAlignment="1" pivotButton="0" quotePrefix="0" xfId="0">
      <alignment horizontal="center" vertical="center" wrapText="1"/>
    </xf>
    <xf numFmtId="0" fontId="6" fillId="4" borderId="1" applyAlignment="1" pivotButton="0" quotePrefix="0" xfId="0">
      <alignment horizontal="center" vertical="center" wrapText="1"/>
    </xf>
    <xf numFmtId="0" fontId="2" fillId="7" borderId="1" applyAlignment="1" pivotButton="0" quotePrefix="0" xfId="0">
      <alignment horizontal="center" vertical="center" wrapText="1"/>
    </xf>
    <xf numFmtId="0" fontId="0" fillId="7" borderId="1" applyAlignment="1" pivotButton="0" quotePrefix="0" xfId="0">
      <alignment horizontal="center" vertical="center" wrapText="1"/>
    </xf>
    <xf numFmtId="165" fontId="0" fillId="7" borderId="1" applyAlignment="1" pivotButton="0" quotePrefix="0" xfId="0">
      <alignment horizontal="right" vertical="center"/>
    </xf>
    <xf numFmtId="0" fontId="0" fillId="7" borderId="1" applyAlignment="1" pivotButton="0" quotePrefix="0" xfId="0">
      <alignment horizontal="left" vertical="center" wrapText="1"/>
    </xf>
    <xf numFmtId="165" fontId="3" fillId="3" borderId="1" applyAlignment="1" pivotButton="0" quotePrefix="0" xfId="0">
      <alignment horizontal="right" vertical="center"/>
    </xf>
    <xf numFmtId="0" fontId="2" fillId="3" borderId="1" applyAlignment="1" pivotButton="0" quotePrefix="0" xfId="0">
      <alignment horizontal="center" vertical="center" wrapText="1"/>
    </xf>
    <xf numFmtId="0" fontId="7" fillId="2" borderId="1" applyAlignment="1" pivotButton="0" quotePrefix="0" xfId="0">
      <alignment horizontal="center" vertical="center" wrapText="1"/>
    </xf>
    <xf numFmtId="0" fontId="0" fillId="6" borderId="1" pivotButton="0" quotePrefix="0" xfId="0"/>
    <xf numFmtId="0" fontId="5" fillId="6" borderId="1" applyAlignment="1" pivotButton="0" quotePrefix="0" xfId="0">
      <alignment horizontal="left" vertical="center" wrapText="1"/>
    </xf>
    <xf numFmtId="0" fontId="8" fillId="5" borderId="1" applyAlignment="1" pivotButton="0" quotePrefix="0" xfId="0">
      <alignment horizontal="left" vertical="top" wrapText="1"/>
    </xf>
    <xf numFmtId="0" fontId="9" fillId="5" borderId="1" applyAlignment="1" pivotButton="0" quotePrefix="0" xfId="0">
      <alignment horizontal="left" vertical="top" wrapText="1"/>
    </xf>
    <xf numFmtId="0" fontId="8" fillId="4" borderId="1" applyAlignment="1" pivotButton="0" quotePrefix="0" xfId="0">
      <alignment horizontal="left" vertical="top" wrapText="1"/>
    </xf>
    <xf numFmtId="0" fontId="9" fillId="4" borderId="1" applyAlignment="1" pivotButton="0" quotePrefix="0" xfId="0">
      <alignment horizontal="left"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HSA Transaction Breakdown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'HSA_Summary'!B25</f>
            </strRef>
          </tx>
          <spPr>
            <a:solidFill xmlns:a="http://schemas.openxmlformats.org/drawingml/2006/main">
              <a:srgbClr val="1E293B"/>
            </a:solidFill>
            <a:ln xmlns:a="http://schemas.openxmlformats.org/drawingml/2006/main">
              <a:prstDash val="solid"/>
            </a:ln>
          </spPr>
          <cat>
            <numRef>
              <f>'HSA_Summary'!$A$26:$A$29</f>
            </numRef>
          </cat>
          <val>
            <numRef>
              <f>'HSA_Summary'!$B$26:$B$29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Transaction Type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Amount ($)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charts/chart2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Transaction Mix by Type</a:t>
            </a:r>
          </a:p>
        </rich>
      </tx>
    </title>
    <plotArea>
      <pieChart>
        <varyColors val="1"/>
        <ser>
          <idx val="0"/>
          <order val="0"/>
          <tx>
            <strRef>
              <f>'HSA_Summary'!B25</f>
            </strRef>
          </tx>
          <spPr>
            <a:ln xmlns:a="http://schemas.openxmlformats.org/drawingml/2006/main">
              <a:prstDash val="solid"/>
            </a:ln>
          </spPr>
          <cat>
            <numRef>
              <f>'HSA_Summary'!$A$26:$A$29</f>
            </numRef>
          </cat>
          <val>
            <numRef>
              <f>'HSA_Summary'!$B$26:$B$29</f>
            </numRef>
          </val>
        </ser>
        <firstSliceAng val="0"/>
      </pieChart>
    </plotArea>
    <legend>
      <legendPos val="r"/>
    </legend>
    <plotVisOnly val="1"/>
    <dispBlanksAs val="gap"/>
  </chart>
</chartSpace>
</file>

<file path=xl/charts/chart3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Running HSA Balance</a:t>
            </a:r>
          </a:p>
        </rich>
      </tx>
    </title>
    <plotArea>
      <lineChart>
        <grouping val="standard"/>
        <ser>
          <idx val="0"/>
          <order val="0"/>
          <tx>
            <strRef>
              <f>'HSA_Summary'!B32</f>
            </strRef>
          </tx>
          <spPr>
            <a:ln xmlns:a="http://schemas.openxmlformats.org/drawingml/2006/main">
              <a:solidFill>
                <a:srgbClr val="D80621"/>
              </a:solidFill>
              <a:prstDash val="solid"/>
            </a:ln>
          </spPr>
          <marker>
            <symbol val="none"/>
            <spPr>
              <a:ln xmlns:a="http://schemas.openxmlformats.org/drawingml/2006/main">
                <a:prstDash val="solid"/>
              </a:ln>
            </spPr>
          </marker>
          <cat>
            <numRef>
              <f>'HSA_Summary'!$A$33:$A$42</f>
            </numRef>
          </cat>
          <val>
            <numRef>
              <f>'HSA_Summary'!$B$33:$B$42</f>
            </numRef>
          </val>
        </ser>
        <axId val="10"/>
        <axId val="100"/>
      </line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Transaction #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Balance ($)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Relationship Type="http://schemas.openxmlformats.org/officeDocument/2006/relationships/chart" Target="/xl/charts/chart2.xml" Id="rId2"/><Relationship Type="http://schemas.openxmlformats.org/officeDocument/2006/relationships/chart" Target="/xl/charts/chart3.xml" Id="rId3"/></Relationships>
</file>

<file path=xl/drawings/drawing1.xml><?xml version="1.0" encoding="utf-8"?>
<wsDr xmlns="http://schemas.openxmlformats.org/drawingml/2006/spreadsheetDrawing">
  <oneCellAnchor>
    <from>
      <col>4</col>
      <colOff>0</colOff>
      <row>2</row>
      <rowOff>0</rowOff>
    </from>
    <ext cx="6480000" cy="432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  <oneCellAnchor>
    <from>
      <col>4</col>
      <colOff>0</colOff>
      <row>22</row>
      <rowOff>0</rowOff>
    </from>
    <ext cx="5760000" cy="4320000"/>
    <graphicFrame>
      <nvGraphicFramePr>
        <cNvPr id="2" name="Chart 2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/>
  </oneCellAnchor>
  <oneCellAnchor>
    <from>
      <col>4</col>
      <colOff>0</colOff>
      <row>41</row>
      <rowOff>0</rowOff>
    </from>
    <ext cx="6480000" cy="4320000"/>
    <graphicFrame>
      <nvGraphicFramePr>
        <cNvPr id="3" name="Chart 3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1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20" customWidth="1" min="2" max="2"/>
    <col width="20" customWidth="1" min="3" max="3"/>
    <col width="30" customWidth="1" min="4" max="4"/>
    <col width="22" customWidth="1" min="5" max="5"/>
    <col width="14" customWidth="1" min="6" max="6"/>
    <col width="8" customWidth="1" min="7" max="7"/>
    <col width="14" customWidth="1" min="8" max="8"/>
    <col width="22" customWidth="1" min="9" max="9"/>
    <col width="18" customWidth="1" min="10" max="10"/>
    <col width="17" customWidth="1" min="11" max="11"/>
    <col width="20" customWidth="1" min="12" max="12"/>
    <col width="30" customWidth="1" min="13" max="13"/>
  </cols>
  <sheetData>
    <row r="1" ht="32" customHeight="1">
      <c r="A1" s="1" t="inlineStr">
        <is>
          <t>Transaction Date</t>
        </is>
      </c>
      <c r="B1" s="1" t="inlineStr">
        <is>
          <t>Transaction Type</t>
        </is>
      </c>
      <c r="C1" s="1" t="inlineStr">
        <is>
          <t>Category</t>
        </is>
      </c>
      <c r="D1" s="1" t="inlineStr">
        <is>
          <t>Description</t>
        </is>
      </c>
      <c r="E1" s="1" t="inlineStr">
        <is>
          <t>Provider / Merchant</t>
        </is>
      </c>
      <c r="F1" s="1" t="inlineStr">
        <is>
          <t>City</t>
        </is>
      </c>
      <c r="G1" s="1" t="inlineStr">
        <is>
          <t>State</t>
        </is>
      </c>
      <c r="H1" s="1" t="inlineStr">
        <is>
          <t>Amount ($)</t>
        </is>
      </c>
      <c r="I1" s="1" t="inlineStr">
        <is>
          <t>Running HSA Balance ($)</t>
        </is>
      </c>
      <c r="J1" s="1" t="inlineStr">
        <is>
          <t>Receipt Attached?</t>
        </is>
      </c>
      <c r="K1" s="1" t="inlineStr">
        <is>
          <t>Eligible Expense?</t>
        </is>
      </c>
      <c r="L1" s="1" t="inlineStr">
        <is>
          <t>Reimbursed From HSA?</t>
        </is>
      </c>
      <c r="M1" s="1" t="inlineStr">
        <is>
          <t>Notes</t>
        </is>
      </c>
    </row>
    <row r="2">
      <c r="A2" s="2" t="inlineStr">
        <is>
          <t>01/02/2026</t>
        </is>
      </c>
      <c r="B2" s="3" t="inlineStr">
        <is>
          <t>Contribution</t>
        </is>
      </c>
      <c r="C2" s="4" t="inlineStr">
        <is>
          <t>Employee Contribution</t>
        </is>
      </c>
      <c r="D2" s="4" t="inlineStr">
        <is>
          <t>Payroll HSA deposit Jan</t>
        </is>
      </c>
      <c r="E2" s="4" t="inlineStr">
        <is>
          <t>Optum Bank</t>
        </is>
      </c>
      <c r="F2" s="4" t="inlineStr">
        <is>
          <t>Austin</t>
        </is>
      </c>
      <c r="G2" s="3" t="inlineStr">
        <is>
          <t>TX</t>
        </is>
      </c>
      <c r="H2" s="5" t="n">
        <v>350</v>
      </c>
      <c r="I2" s="6">
        <f>IF(OR(B2="Contribution",B2="Reimbursement"),1200.0+H2,1200.0-H2)</f>
        <v/>
      </c>
      <c r="J2" s="7" t="inlineStr">
        <is>
          <t>Yes</t>
        </is>
      </c>
      <c r="K2" s="3">
        <f>IF(OR(B2="Qualified Expense",B2="Reimbursement"),"Yes","No")</f>
        <v/>
      </c>
      <c r="L2" s="7" t="inlineStr">
        <is>
          <t>No</t>
        </is>
      </c>
      <c r="M2" s="4">
        <f>IF(J2="No","Follow up","OK")</f>
        <v/>
      </c>
    </row>
    <row r="3">
      <c r="A3" s="2" t="inlineStr">
        <is>
          <t>01/15/2026</t>
        </is>
      </c>
      <c r="B3" s="8" t="inlineStr">
        <is>
          <t>Qualified Expense</t>
        </is>
      </c>
      <c r="C3" s="9" t="inlineStr">
        <is>
          <t>Prescription</t>
        </is>
      </c>
      <c r="D3" s="9" t="inlineStr">
        <is>
          <t>Monthly prescriptions refill</t>
        </is>
      </c>
      <c r="E3" s="9" t="inlineStr">
        <is>
          <t>CVS Pharmacy</t>
        </is>
      </c>
      <c r="F3" s="9" t="inlineStr">
        <is>
          <t>Austin</t>
        </is>
      </c>
      <c r="G3" s="8" t="inlineStr">
        <is>
          <t>TX</t>
        </is>
      </c>
      <c r="H3" s="5" t="n">
        <v>48.75</v>
      </c>
      <c r="I3" s="10">
        <f>IF(OR(B3="Contribution",B3="Reimbursement"),I2+H3,I2-H3)</f>
        <v/>
      </c>
      <c r="J3" s="7" t="inlineStr">
        <is>
          <t>Yes</t>
        </is>
      </c>
      <c r="K3" s="8">
        <f>IF(OR(B3="Qualified Expense",B3="Reimbursement"),"Yes","No")</f>
        <v/>
      </c>
      <c r="L3" s="7" t="inlineStr">
        <is>
          <t>Yes</t>
        </is>
      </c>
      <c r="M3" s="9">
        <f>IF(J3="No","Follow up","OK")</f>
        <v/>
      </c>
    </row>
    <row r="4">
      <c r="A4" s="2" t="inlineStr">
        <is>
          <t>02/01/2026</t>
        </is>
      </c>
      <c r="B4" s="3" t="inlineStr">
        <is>
          <t>Contribution</t>
        </is>
      </c>
      <c r="C4" s="4" t="inlineStr">
        <is>
          <t>Employee Contribution</t>
        </is>
      </c>
      <c r="D4" s="4" t="inlineStr">
        <is>
          <t>Payroll HSA deposit Feb</t>
        </is>
      </c>
      <c r="E4" s="4" t="inlineStr">
        <is>
          <t>Optum Bank</t>
        </is>
      </c>
      <c r="F4" s="4" t="inlineStr">
        <is>
          <t>Denver</t>
        </is>
      </c>
      <c r="G4" s="3" t="inlineStr">
        <is>
          <t>CO</t>
        </is>
      </c>
      <c r="H4" s="5" t="n">
        <v>350</v>
      </c>
      <c r="I4" s="6">
        <f>IF(OR(B4="Contribution",B4="Reimbursement"),I3+H4,I3-H4)</f>
        <v/>
      </c>
      <c r="J4" s="7" t="inlineStr">
        <is>
          <t>Yes</t>
        </is>
      </c>
      <c r="K4" s="3">
        <f>IF(OR(B4="Qualified Expense",B4="Reimbursement"),"Yes","No")</f>
        <v/>
      </c>
      <c r="L4" s="7" t="inlineStr">
        <is>
          <t>No</t>
        </is>
      </c>
      <c r="M4" s="4">
        <f>IF(J4="No","Follow up","OK")</f>
        <v/>
      </c>
    </row>
    <row r="5">
      <c r="A5" s="2" t="inlineStr">
        <is>
          <t>02/10/2026</t>
        </is>
      </c>
      <c r="B5" s="8" t="inlineStr">
        <is>
          <t>Qualified Expense</t>
        </is>
      </c>
      <c r="C5" s="9" t="inlineStr">
        <is>
          <t>Lab Work</t>
        </is>
      </c>
      <c r="D5" s="9" t="inlineStr">
        <is>
          <t>Annual blood panel</t>
        </is>
      </c>
      <c r="E5" s="9" t="inlineStr">
        <is>
          <t>Labcorp</t>
        </is>
      </c>
      <c r="F5" s="9" t="inlineStr">
        <is>
          <t>Denver</t>
        </is>
      </c>
      <c r="G5" s="8" t="inlineStr">
        <is>
          <t>CO</t>
        </is>
      </c>
      <c r="H5" s="5" t="n">
        <v>125</v>
      </c>
      <c r="I5" s="10">
        <f>IF(OR(B5="Contribution",B5="Reimbursement"),I4+H5,I4-H5)</f>
        <v/>
      </c>
      <c r="J5" s="7" t="inlineStr">
        <is>
          <t>Yes</t>
        </is>
      </c>
      <c r="K5" s="8">
        <f>IF(OR(B5="Qualified Expense",B5="Reimbursement"),"Yes","No")</f>
        <v/>
      </c>
      <c r="L5" s="7" t="inlineStr">
        <is>
          <t>Yes</t>
        </is>
      </c>
      <c r="M5" s="9">
        <f>IF(J5="No","Follow up","OK")</f>
        <v/>
      </c>
    </row>
    <row r="6">
      <c r="A6" s="2" t="inlineStr">
        <is>
          <t>02/20/2026</t>
        </is>
      </c>
      <c r="B6" s="3" t="inlineStr">
        <is>
          <t>Reimbursement</t>
        </is>
      </c>
      <c r="C6" s="4" t="inlineStr">
        <is>
          <t>Reimbursement</t>
        </is>
      </c>
      <c r="D6" s="4" t="inlineStr">
        <is>
          <t>Reimburse out-of-pocket glasses</t>
        </is>
      </c>
      <c r="E6" s="4" t="inlineStr">
        <is>
          <t>Cascade Ophthalmology</t>
        </is>
      </c>
      <c r="F6" s="4" t="inlineStr">
        <is>
          <t>Seattle</t>
        </is>
      </c>
      <c r="G6" s="3" t="inlineStr">
        <is>
          <t>WA</t>
        </is>
      </c>
      <c r="H6" s="5" t="n">
        <v>210</v>
      </c>
      <c r="I6" s="6">
        <f>IF(OR(B6="Contribution",B6="Reimbursement"),I5+H6,I5-H6)</f>
        <v/>
      </c>
      <c r="J6" s="7" t="inlineStr">
        <is>
          <t>Yes</t>
        </is>
      </c>
      <c r="K6" s="3">
        <f>IF(OR(B6="Qualified Expense",B6="Reimbursement"),"Yes","No")</f>
        <v/>
      </c>
      <c r="L6" s="7" t="inlineStr">
        <is>
          <t>Yes</t>
        </is>
      </c>
      <c r="M6" s="4">
        <f>IF(J6="No","Follow up","OK")</f>
        <v/>
      </c>
    </row>
    <row r="7">
      <c r="A7" s="2" t="inlineStr">
        <is>
          <t>03/01/2026</t>
        </is>
      </c>
      <c r="B7" s="8" t="inlineStr">
        <is>
          <t>Contribution</t>
        </is>
      </c>
      <c r="C7" s="9" t="inlineStr">
        <is>
          <t>Employer Contribution</t>
        </is>
      </c>
      <c r="D7" s="9" t="inlineStr">
        <is>
          <t>Employer HSA match Q1</t>
        </is>
      </c>
      <c r="E7" s="9" t="inlineStr">
        <is>
          <t>Kaiser Permanente</t>
        </is>
      </c>
      <c r="F7" s="9" t="inlineStr">
        <is>
          <t>Atlanta</t>
        </is>
      </c>
      <c r="G7" s="8" t="inlineStr">
        <is>
          <t>GA</t>
        </is>
      </c>
      <c r="H7" s="5" t="n">
        <v>500</v>
      </c>
      <c r="I7" s="10">
        <f>IF(OR(B7="Contribution",B7="Reimbursement"),I6+H7,I6-H7)</f>
        <v/>
      </c>
      <c r="J7" s="7" t="inlineStr">
        <is>
          <t>Yes</t>
        </is>
      </c>
      <c r="K7" s="8">
        <f>IF(OR(B7="Qualified Expense",B7="Reimbursement"),"Yes","No")</f>
        <v/>
      </c>
      <c r="L7" s="7" t="inlineStr">
        <is>
          <t>No</t>
        </is>
      </c>
      <c r="M7" s="9">
        <f>IF(J7="No","Follow up","OK")</f>
        <v/>
      </c>
    </row>
    <row r="8">
      <c r="A8" s="2" t="inlineStr">
        <is>
          <t>03/15/2026</t>
        </is>
      </c>
      <c r="B8" s="3" t="inlineStr">
        <is>
          <t>Qualified Expense</t>
        </is>
      </c>
      <c r="C8" s="4" t="inlineStr">
        <is>
          <t>Doctor Visit</t>
        </is>
      </c>
      <c r="D8" s="4" t="inlineStr">
        <is>
          <t>Primary care copay</t>
        </is>
      </c>
      <c r="E8" s="4" t="inlineStr">
        <is>
          <t>Walgreens Health</t>
        </is>
      </c>
      <c r="F8" s="4" t="inlineStr">
        <is>
          <t>Phoenix</t>
        </is>
      </c>
      <c r="G8" s="3" t="inlineStr">
        <is>
          <t>AZ</t>
        </is>
      </c>
      <c r="H8" s="5" t="n">
        <v>35</v>
      </c>
      <c r="I8" s="6">
        <f>IF(OR(B8="Contribution",B8="Reimbursement"),I7+H8,I7-H8)</f>
        <v/>
      </c>
      <c r="J8" s="7" t="inlineStr">
        <is>
          <t>No</t>
        </is>
      </c>
      <c r="K8" s="3">
        <f>IF(OR(B8="Qualified Expense",B8="Reimbursement"),"Yes","No")</f>
        <v/>
      </c>
      <c r="L8" s="7" t="inlineStr">
        <is>
          <t>No</t>
        </is>
      </c>
      <c r="M8" s="4">
        <f>IF(J8="No","Follow up","OK")</f>
        <v/>
      </c>
    </row>
    <row r="9">
      <c r="A9" s="2" t="inlineStr">
        <is>
          <t>04/01/2026</t>
        </is>
      </c>
      <c r="B9" s="8" t="inlineStr">
        <is>
          <t>Contribution</t>
        </is>
      </c>
      <c r="C9" s="9" t="inlineStr">
        <is>
          <t>Employee Contribution</t>
        </is>
      </c>
      <c r="D9" s="9" t="inlineStr">
        <is>
          <t>Payroll HSA deposit Apr</t>
        </is>
      </c>
      <c r="E9" s="9" t="inlineStr">
        <is>
          <t>Optum Bank</t>
        </is>
      </c>
      <c r="F9" s="9" t="inlineStr">
        <is>
          <t>Charlotte</t>
        </is>
      </c>
      <c r="G9" s="8" t="inlineStr">
        <is>
          <t>NC</t>
        </is>
      </c>
      <c r="H9" s="5" t="n">
        <v>350</v>
      </c>
      <c r="I9" s="10">
        <f>IF(OR(B9="Contribution",B9="Reimbursement"),I8+H9,I8-H9)</f>
        <v/>
      </c>
      <c r="J9" s="7" t="inlineStr">
        <is>
          <t>Yes</t>
        </is>
      </c>
      <c r="K9" s="8">
        <f>IF(OR(B9="Qualified Expense",B9="Reimbursement"),"Yes","No")</f>
        <v/>
      </c>
      <c r="L9" s="7" t="inlineStr">
        <is>
          <t>No</t>
        </is>
      </c>
      <c r="M9" s="9">
        <f>IF(J9="No","Follow up","OK")</f>
        <v/>
      </c>
    </row>
    <row r="10">
      <c r="A10" s="2" t="inlineStr">
        <is>
          <t>04/10/2026</t>
        </is>
      </c>
      <c r="B10" s="3" t="inlineStr">
        <is>
          <t>Qualified Expense</t>
        </is>
      </c>
      <c r="C10" s="4" t="inlineStr">
        <is>
          <t>Diagnostic Test</t>
        </is>
      </c>
      <c r="D10" s="4" t="inlineStr">
        <is>
          <t>Diagnostic imaging</t>
        </is>
      </c>
      <c r="E10" s="4" t="inlineStr">
        <is>
          <t>Quest Diagnostics</t>
        </is>
      </c>
      <c r="F10" s="4" t="inlineStr">
        <is>
          <t>Nashville</t>
        </is>
      </c>
      <c r="G10" s="3" t="inlineStr">
        <is>
          <t>TN</t>
        </is>
      </c>
      <c r="H10" s="5" t="n">
        <v>175</v>
      </c>
      <c r="I10" s="6">
        <f>IF(OR(B10="Contribution",B10="Reimbursement"),I9+H10,I9-H10)</f>
        <v/>
      </c>
      <c r="J10" s="7" t="inlineStr">
        <is>
          <t>Yes</t>
        </is>
      </c>
      <c r="K10" s="3">
        <f>IF(OR(B10="Qualified Expense",B10="Reimbursement"),"Yes","No")</f>
        <v/>
      </c>
      <c r="L10" s="7" t="inlineStr">
        <is>
          <t>Yes</t>
        </is>
      </c>
      <c r="M10" s="4">
        <f>IF(J10="No","Follow up","OK")</f>
        <v/>
      </c>
    </row>
    <row r="11">
      <c r="A11" s="2" t="inlineStr">
        <is>
          <t>05/05/2026</t>
        </is>
      </c>
      <c r="B11" s="8" t="inlineStr">
        <is>
          <t>Fee</t>
        </is>
      </c>
      <c r="C11" s="9" t="inlineStr">
        <is>
          <t>Account Fee</t>
        </is>
      </c>
      <c r="D11" s="9" t="inlineStr">
        <is>
          <t>Monthly maintenance fee</t>
        </is>
      </c>
      <c r="E11" s="9" t="inlineStr">
        <is>
          <t>Optum Bank</t>
        </is>
      </c>
      <c r="F11" s="9" t="inlineStr">
        <is>
          <t>Columbus</t>
        </is>
      </c>
      <c r="G11" s="8" t="inlineStr">
        <is>
          <t>OH</t>
        </is>
      </c>
      <c r="H11" s="5" t="n">
        <v>2.5</v>
      </c>
      <c r="I11" s="10">
        <f>IF(OR(B11="Contribution",B11="Reimbursement"),I10+H11,I10-H11)</f>
        <v/>
      </c>
      <c r="J11" s="7" t="inlineStr">
        <is>
          <t>No</t>
        </is>
      </c>
      <c r="K11" s="8">
        <f>IF(OR(B11="Qualified Expense",B11="Reimbursement"),"Yes","No")</f>
        <v/>
      </c>
      <c r="L11" s="7" t="inlineStr">
        <is>
          <t>No</t>
        </is>
      </c>
      <c r="M11" s="9">
        <f>IF(J11="No","Follow up","OK")</f>
        <v/>
      </c>
    </row>
    <row r="12">
      <c r="C12" s="1" t="inlineStr">
        <is>
          <t>TOTALS</t>
        </is>
      </c>
      <c r="H12" s="11">
        <f>SUMIF(B2:B11,"Contribution",H2:H11)</f>
        <v/>
      </c>
    </row>
    <row r="13">
      <c r="C13" s="12" t="inlineStr">
        <is>
          <t>Total Contributions</t>
        </is>
      </c>
      <c r="H13" s="6">
        <f>SUMIF(B2:B11,"Contribution",H2:H11)</f>
        <v/>
      </c>
    </row>
    <row r="14">
      <c r="C14" s="13" t="inlineStr">
        <is>
          <t>Total Reimbursements</t>
        </is>
      </c>
      <c r="H14" s="10">
        <f>SUMIF(B2:B11,"Reimbursement",H2:H11)</f>
        <v/>
      </c>
    </row>
    <row r="15">
      <c r="C15" s="12" t="inlineStr">
        <is>
          <t>Eligible Expense Count</t>
        </is>
      </c>
      <c r="H15" s="14">
        <f>COUNTIF(K2:K11,"Yes")</f>
        <v/>
      </c>
    </row>
  </sheetData>
  <dataValidations count="3">
    <dataValidation sqref="B2:B100" showErrorMessage="1" showInputMessage="1" allowBlank="1" errorTitle="Invalid Type" error="Please select a valid transaction type." type="list">
      <formula1>"Contribution,Reimbursement,Qualified Expense,Investment Transfer,Fee"</formula1>
    </dataValidation>
    <dataValidation sqref="J2:J100" showErrorMessage="1" showInputMessage="1" allowBlank="1" type="list">
      <formula1>"Yes,No"</formula1>
    </dataValidation>
    <dataValidation sqref="L2:L100" showErrorMessage="1" showInputMessage="1" allowBlank="1" type="list">
      <formula1>"Yes,No"</formula1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42"/>
  <sheetViews>
    <sheetView workbookViewId="0">
      <selection activeCell="A1" sqref="A1"/>
    </sheetView>
  </sheetViews>
  <sheetFormatPr baseColWidth="8" defaultRowHeight="15"/>
  <cols>
    <col width="34" customWidth="1" min="1" max="1"/>
    <col width="22" customWidth="1" min="2" max="2"/>
    <col width="20" customWidth="1" min="3" max="3"/>
    <col width="16" customWidth="1" min="4" max="4"/>
    <col width="16" customWidth="1" min="5" max="5"/>
  </cols>
  <sheetData>
    <row r="1" ht="30" customHeight="1">
      <c r="A1" s="15" t="inlineStr">
        <is>
          <t>HSA Contribution &amp; Reimbursement — Year-to-Date Summary</t>
        </is>
      </c>
      <c r="B1" s="21" t="n"/>
      <c r="C1" s="21" t="n"/>
      <c r="D1" s="21" t="n"/>
      <c r="E1" s="22" t="n"/>
    </row>
    <row r="2" ht="24" customHeight="1">
      <c r="A2" s="16" t="inlineStr">
        <is>
          <t>Metric</t>
        </is>
      </c>
      <c r="B2" s="16" t="inlineStr">
        <is>
          <t>Value</t>
        </is>
      </c>
      <c r="C2" s="16" t="inlineStr">
        <is>
          <t>Status / Notes</t>
        </is>
      </c>
    </row>
    <row r="3">
      <c r="A3" s="17" t="inlineStr">
        <is>
          <t>YTD Total Contributions ($)</t>
        </is>
      </c>
      <c r="B3" s="18">
        <f>SUMIF(HSA_Transactions!B2:B11,"Contribution",HSA_Transactions!H2:H11)</f>
        <v/>
      </c>
      <c r="C3" s="8" t="inlineStr"/>
    </row>
    <row r="4">
      <c r="A4" s="19" t="inlineStr">
        <is>
          <t>YTD Total Qualified Expenses ($)</t>
        </is>
      </c>
      <c r="B4" s="18">
        <f>SUMIF(HSA_Transactions!B2:B11,"Qualified Expense",HSA_Transactions!H2:H11)</f>
        <v/>
      </c>
      <c r="C4" s="3" t="inlineStr"/>
    </row>
    <row r="5">
      <c r="A5" s="17" t="inlineStr">
        <is>
          <t>YTD Total Reimbursements ($)</t>
        </is>
      </c>
      <c r="B5" s="5">
        <f>SUMIF(HSA_Transactions!B2:B11,"Reimbursement",HSA_Transactions!H2:H11)</f>
        <v/>
      </c>
      <c r="C5" s="8" t="inlineStr"/>
    </row>
    <row r="6">
      <c r="A6" s="19" t="inlineStr">
        <is>
          <t>Remaining HSA Balance ($)</t>
        </is>
      </c>
      <c r="B6" s="5">
        <f>HSA_Transactions!I11</f>
        <v/>
      </c>
      <c r="C6" s="3" t="inlineStr"/>
    </row>
    <row r="7">
      <c r="A7" s="17" t="inlineStr">
        <is>
          <t>Average Transaction Amount ($)</t>
        </is>
      </c>
      <c r="B7" s="5">
        <f>IFERROR(AVERAGE(HSA_Transactions!H2:H11),0)</f>
        <v/>
      </c>
      <c r="C7" s="8" t="inlineStr"/>
    </row>
    <row r="8">
      <c r="A8" s="19" t="inlineStr">
        <is>
          <t>Total Transactions</t>
        </is>
      </c>
      <c r="B8" s="20">
        <f>COUNTA(HSA_Transactions!B2:B11)</f>
        <v/>
      </c>
      <c r="C8" s="3" t="inlineStr"/>
    </row>
    <row r="9">
      <c r="A9" s="17" t="inlineStr">
        <is>
          <t>Receipts Attached Count</t>
        </is>
      </c>
      <c r="B9" s="5">
        <f>COUNTIF(HSA_Transactions!J2:J11,"Yes")</f>
        <v/>
      </c>
      <c r="C9" s="8" t="inlineStr"/>
    </row>
    <row r="10">
      <c r="A10" s="19" t="inlineStr">
        <is>
          <t>Receipt Compliance Rate</t>
        </is>
      </c>
      <c r="B10" s="20">
        <f>IFERROR(COUNTIF(HSA_Transactions!J2:J11,"Yes")/COUNTA(HSA_Transactions!J2:J11),0)</f>
        <v/>
      </c>
      <c r="C10" s="3" t="inlineStr"/>
    </row>
    <row r="11">
      <c r="A11" s="17" t="inlineStr">
        <is>
          <t>Eligible Expense Count</t>
        </is>
      </c>
      <c r="B11" s="20">
        <f>COUNTIF(HSA_Transactions!K2:K11,"Yes")</f>
        <v/>
      </c>
      <c r="C11" s="8" t="inlineStr"/>
    </row>
    <row r="12">
      <c r="A12" s="19" t="inlineStr">
        <is>
          <t>Reimbursed Expense Count</t>
        </is>
      </c>
      <c r="B12" s="18">
        <f>COUNTIF(HSA_Transactions!L2:L11,"Yes")</f>
        <v/>
      </c>
      <c r="C12" s="3" t="inlineStr"/>
    </row>
    <row r="13">
      <c r="A13" s="17" t="inlineStr">
        <is>
          <t>Unreimbursed Qualified Expenses ($)</t>
        </is>
      </c>
      <c r="B13" s="5">
        <f>SUMIF(HSA_Transactions!B2:B11,"Qualified Expense",HSA_Transactions!H2:H11)-SUMIF(HSA_Transactions!B2:B11,"Reimbursement",HSA_Transactions!H2:H11)</f>
        <v/>
      </c>
      <c r="C13" s="8" t="inlineStr"/>
    </row>
    <row r="14">
      <c r="A14" s="19" t="inlineStr">
        <is>
          <t>Account Balance Status</t>
        </is>
      </c>
      <c r="B14" s="18">
        <f>IF(HSA_Transactions!I11&lt;0,"Overdrawn","On Track")</f>
        <v/>
      </c>
      <c r="C14" s="3" t="inlineStr"/>
    </row>
    <row r="15">
      <c r="A15" s="17" t="inlineStr">
        <is>
          <t>Reimbursement Coverage Rate</t>
        </is>
      </c>
      <c r="B15" s="20">
        <f>IFERROR(SUMIF(HSA_Transactions!B2:B11,"Reimbursement",HSA_Transactions!H2:H11)/SUMIF(HSA_Transactions!B2:B11,"Qualified Expense",HSA_Transactions!H2:H11),0)</f>
        <v/>
      </c>
      <c r="C15" s="8" t="inlineStr"/>
    </row>
    <row r="16"/>
    <row r="17">
      <c r="A17" s="16" t="inlineStr">
        <is>
          <t>Coverage Tier Lookup (VLOOKUP from Limits_And_Guidance)</t>
        </is>
      </c>
      <c r="B17" s="21" t="n"/>
      <c r="C17" s="22" t="n"/>
    </row>
    <row r="18">
      <c r="A18" s="12" t="inlineStr">
        <is>
          <t>Select Coverage Type:</t>
        </is>
      </c>
      <c r="B18" s="23" t="inlineStr">
        <is>
          <t>Self-Only</t>
        </is>
      </c>
    </row>
    <row r="19">
      <c r="A19" s="13" t="inlineStr">
        <is>
          <t>Annual Contribution Limit (2026):</t>
        </is>
      </c>
      <c r="B19" s="24">
        <f>IFERROR(VLOOKUP(B18,Limits_And_Guidance!B2:C10,2,0),0)</f>
        <v/>
      </c>
    </row>
    <row r="20">
      <c r="A20" s="12" t="inlineStr">
        <is>
          <t>% of Annual Limit Used:</t>
        </is>
      </c>
      <c r="B20" s="25">
        <f>IFERROR(B3/B19,0)</f>
        <v/>
      </c>
    </row>
    <row r="21">
      <c r="A21" s="13" t="inlineStr">
        <is>
          <t>Contribution Limit Status:</t>
        </is>
      </c>
      <c r="B21" s="23">
        <f>IF(B3&gt;B19,"Excess Contribution","Within Limit")</f>
        <v/>
      </c>
    </row>
    <row r="22"/>
    <row r="23"/>
    <row r="24">
      <c r="A24" s="26" t="inlineStr">
        <is>
          <t>Chart Data</t>
        </is>
      </c>
    </row>
    <row r="25">
      <c r="A25" s="27" t="inlineStr">
        <is>
          <t>Type</t>
        </is>
      </c>
      <c r="B25" s="27" t="inlineStr">
        <is>
          <t>Amount ($)</t>
        </is>
      </c>
    </row>
    <row r="26">
      <c r="A26" s="28" t="inlineStr">
        <is>
          <t>Contributions</t>
        </is>
      </c>
      <c r="B26" s="29">
        <f>SUMIF(HSA_Transactions!B2:B11,"Contribution",HSA_Transactions!H2:H11)</f>
        <v/>
      </c>
    </row>
    <row r="27">
      <c r="A27" s="30" t="inlineStr">
        <is>
          <t>Qualified Expenses</t>
        </is>
      </c>
      <c r="B27" s="31">
        <f>SUMIF(HSA_Transactions!B2:B11,"Qualified Expense",HSA_Transactions!H2:H11)</f>
        <v/>
      </c>
    </row>
    <row r="28">
      <c r="A28" s="28" t="inlineStr">
        <is>
          <t>Reimbursements</t>
        </is>
      </c>
      <c r="B28" s="29">
        <f>SUMIF(HSA_Transactions!B2:B11,"Reimbursement",HSA_Transactions!H2:H11)</f>
        <v/>
      </c>
    </row>
    <row r="29">
      <c r="A29" s="30" t="inlineStr">
        <is>
          <t>Fees</t>
        </is>
      </c>
      <c r="B29" s="31">
        <f>SUMIF(HSA_Transactions!B2:B11,"Fee",HSA_Transactions!H2:H11)</f>
        <v/>
      </c>
    </row>
    <row r="30"/>
    <row r="31">
      <c r="A31" s="26" t="inlineStr">
        <is>
          <t>Running Balance Data</t>
        </is>
      </c>
    </row>
    <row r="32">
      <c r="A32" s="27" t="inlineStr">
        <is>
          <t>Transaction #</t>
        </is>
      </c>
      <c r="B32" s="27" t="inlineStr">
        <is>
          <t>Running Balance ($)</t>
        </is>
      </c>
    </row>
    <row r="33">
      <c r="A33" s="32" t="n">
        <v>1</v>
      </c>
      <c r="B33" s="33">
        <f>HSA_Transactions!I2</f>
        <v/>
      </c>
    </row>
    <row r="34">
      <c r="A34" s="32" t="n">
        <v>2</v>
      </c>
      <c r="B34" s="33">
        <f>HSA_Transactions!I3</f>
        <v/>
      </c>
    </row>
    <row r="35">
      <c r="A35" s="32" t="n">
        <v>3</v>
      </c>
      <c r="B35" s="33">
        <f>HSA_Transactions!I4</f>
        <v/>
      </c>
    </row>
    <row r="36">
      <c r="A36" s="32" t="n">
        <v>4</v>
      </c>
      <c r="B36" s="33">
        <f>HSA_Transactions!I5</f>
        <v/>
      </c>
    </row>
    <row r="37">
      <c r="A37" s="32" t="n">
        <v>5</v>
      </c>
      <c r="B37" s="33">
        <f>HSA_Transactions!I6</f>
        <v/>
      </c>
    </row>
    <row r="38">
      <c r="A38" s="32" t="n">
        <v>6</v>
      </c>
      <c r="B38" s="33">
        <f>HSA_Transactions!I7</f>
        <v/>
      </c>
    </row>
    <row r="39">
      <c r="A39" s="32" t="n">
        <v>7</v>
      </c>
      <c r="B39" s="33">
        <f>HSA_Transactions!I8</f>
        <v/>
      </c>
    </row>
    <row r="40">
      <c r="A40" s="32" t="n">
        <v>8</v>
      </c>
      <c r="B40" s="33">
        <f>HSA_Transactions!I9</f>
        <v/>
      </c>
    </row>
    <row r="41">
      <c r="A41" s="32" t="n">
        <v>9</v>
      </c>
      <c r="B41" s="33">
        <f>HSA_Transactions!I10</f>
        <v/>
      </c>
    </row>
    <row r="42">
      <c r="A42" s="32" t="n">
        <v>10</v>
      </c>
      <c r="B42" s="33">
        <f>HSA_Transactions!I11</f>
        <v/>
      </c>
    </row>
  </sheetData>
  <mergeCells count="2">
    <mergeCell ref="A1:E1"/>
    <mergeCell ref="A17:C17"/>
  </mergeCells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F16"/>
  <sheetViews>
    <sheetView workbookViewId="0">
      <selection activeCell="A1" sqref="A1"/>
    </sheetView>
  </sheetViews>
  <sheetFormatPr baseColWidth="8" defaultRowHeight="15"/>
  <cols>
    <col width="12" customWidth="1" min="1" max="1"/>
    <col width="16" customWidth="1" min="2" max="2"/>
    <col width="28" customWidth="1" min="3" max="3"/>
    <col width="24" customWidth="1" min="4" max="4"/>
    <col width="20" customWidth="1" min="5" max="5"/>
    <col width="40" customWidth="1" min="6" max="6"/>
  </cols>
  <sheetData>
    <row r="1" ht="30" customHeight="1">
      <c r="A1" s="15" t="inlineStr">
        <is>
          <t>HSA Contribution Limits &amp; IRS Guidance Reference</t>
        </is>
      </c>
      <c r="B1" s="21" t="n"/>
      <c r="C1" s="21" t="n"/>
      <c r="D1" s="21" t="n"/>
      <c r="E1" s="21" t="n"/>
      <c r="F1" s="22" t="n"/>
    </row>
    <row r="2" ht="28" customHeight="1">
      <c r="A2" s="16" t="inlineStr">
        <is>
          <t>Tax Year</t>
        </is>
      </c>
      <c r="B2" s="16" t="inlineStr">
        <is>
          <t>Coverage Type</t>
        </is>
      </c>
      <c r="C2" s="16" t="inlineStr">
        <is>
          <t>Annual HSA Contribution Limit ($)</t>
        </is>
      </c>
      <c r="D2" s="16" t="inlineStr">
        <is>
          <t>Catch-Up Contribution ($)</t>
        </is>
      </c>
      <c r="E2" s="16" t="inlineStr">
        <is>
          <t>Standard Deadline Date</t>
        </is>
      </c>
      <c r="F2" s="16" t="inlineStr">
        <is>
          <t>Notes / IRS Guidance</t>
        </is>
      </c>
    </row>
    <row r="3">
      <c r="A3" s="34" t="n">
        <v>2024</v>
      </c>
      <c r="B3" s="8" t="inlineStr">
        <is>
          <t>Self-Only</t>
        </is>
      </c>
      <c r="C3" s="10" t="n">
        <v>4150</v>
      </c>
      <c r="D3" s="10" t="n">
        <v>1000</v>
      </c>
      <c r="E3" s="8" t="inlineStr">
        <is>
          <t>04/15/2025</t>
        </is>
      </c>
      <c r="F3" s="9" t="inlineStr">
        <is>
          <t>IRS Rev. Proc. 2023-23; HDHP min deductible $1,600</t>
        </is>
      </c>
    </row>
    <row r="4">
      <c r="A4" s="35" t="n">
        <v>2024</v>
      </c>
      <c r="B4" s="3" t="inlineStr">
        <is>
          <t>Family</t>
        </is>
      </c>
      <c r="C4" s="6" t="n">
        <v>8300</v>
      </c>
      <c r="D4" s="6" t="n">
        <v>1000</v>
      </c>
      <c r="E4" s="3" t="inlineStr">
        <is>
          <t>04/15/2025</t>
        </is>
      </c>
      <c r="F4" s="4" t="inlineStr">
        <is>
          <t>IRS Rev. Proc. 2023-23; HDHP max OOP $8,050</t>
        </is>
      </c>
    </row>
    <row r="5">
      <c r="A5" s="34" t="n">
        <v>2025</v>
      </c>
      <c r="B5" s="8" t="inlineStr">
        <is>
          <t>Self-Only</t>
        </is>
      </c>
      <c r="C5" s="10" t="n">
        <v>4300</v>
      </c>
      <c r="D5" s="10" t="n">
        <v>1000</v>
      </c>
      <c r="E5" s="8" t="inlineStr">
        <is>
          <t>04/15/2026</t>
        </is>
      </c>
      <c r="F5" s="9" t="inlineStr">
        <is>
          <t>IRS Rev. Proc. 2024-25; HDHP min deductible $1,650</t>
        </is>
      </c>
    </row>
    <row r="6">
      <c r="A6" s="35" t="n">
        <v>2025</v>
      </c>
      <c r="B6" s="3" t="inlineStr">
        <is>
          <t>Family</t>
        </is>
      </c>
      <c r="C6" s="6" t="n">
        <v>8550</v>
      </c>
      <c r="D6" s="6" t="n">
        <v>1000</v>
      </c>
      <c r="E6" s="3" t="inlineStr">
        <is>
          <t>04/15/2026</t>
        </is>
      </c>
      <c r="F6" s="4" t="inlineStr">
        <is>
          <t>IRS Rev. Proc. 2024-25; HDHP max OOP $8,300</t>
        </is>
      </c>
    </row>
    <row r="7">
      <c r="A7" s="36" t="n">
        <v>2026</v>
      </c>
      <c r="B7" s="37" t="inlineStr">
        <is>
          <t>Self-Only</t>
        </is>
      </c>
      <c r="C7" s="38" t="n">
        <v>4450</v>
      </c>
      <c r="D7" s="38" t="n">
        <v>1000</v>
      </c>
      <c r="E7" s="37" t="inlineStr">
        <is>
          <t>04/15/2027</t>
        </is>
      </c>
      <c r="F7" s="39" t="inlineStr">
        <is>
          <t>IRS projected 2026 limits; HDHP min deductible $1,700</t>
        </is>
      </c>
    </row>
    <row r="8">
      <c r="A8" s="36" t="n">
        <v>2026</v>
      </c>
      <c r="B8" s="37" t="inlineStr">
        <is>
          <t>Family</t>
        </is>
      </c>
      <c r="C8" s="38" t="n">
        <v>8900</v>
      </c>
      <c r="D8" s="38" t="n">
        <v>1000</v>
      </c>
      <c r="E8" s="37" t="inlineStr">
        <is>
          <t>04/15/2027</t>
        </is>
      </c>
      <c r="F8" s="39" t="inlineStr">
        <is>
          <t>IRS projected 2026 limits; HDHP max OOP $8,550</t>
        </is>
      </c>
    </row>
    <row r="9"/>
    <row r="10" ht="24" customHeight="1">
      <c r="A10" s="1" t="inlineStr">
        <is>
          <t>Contribution vs. Limit Calculator</t>
        </is>
      </c>
      <c r="B10" s="21" t="n"/>
      <c r="C10" s="21" t="n"/>
      <c r="D10" s="21" t="n"/>
      <c r="E10" s="21" t="n"/>
      <c r="F10" s="22" t="n"/>
    </row>
    <row r="11">
      <c r="A11" s="12" t="inlineStr">
        <is>
          <t>Coverage Type (enter Self-Only or Family):</t>
        </is>
      </c>
      <c r="B11" s="21" t="n"/>
      <c r="C11" s="22" t="n"/>
      <c r="D11" s="7" t="inlineStr">
        <is>
          <t>Self-Only</t>
        </is>
      </c>
    </row>
    <row r="12">
      <c r="A12" s="13" t="inlineStr">
        <is>
          <t>2026 Annual Contribution Limit:</t>
        </is>
      </c>
      <c r="B12" s="21" t="n"/>
      <c r="C12" s="22" t="n"/>
      <c r="D12" s="5">
        <f>IFERROR(VLOOKUP(D11,B3:C8,2,0),0)</f>
        <v/>
      </c>
    </row>
    <row r="13">
      <c r="A13" s="12" t="inlineStr">
        <is>
          <t>Your YTD Contributions:</t>
        </is>
      </c>
      <c r="B13" s="21" t="n"/>
      <c r="C13" s="22" t="n"/>
      <c r="D13" s="5">
        <f>SUMIF(HSA_Transactions!B2:B11,"Contribution",HSA_Transactions!H2:H11)</f>
        <v/>
      </c>
    </row>
    <row r="14">
      <c r="A14" s="13" t="inlineStr">
        <is>
          <t>Remaining Contribution Room:</t>
        </is>
      </c>
      <c r="B14" s="21" t="n"/>
      <c r="C14" s="22" t="n"/>
      <c r="D14" s="40">
        <f>MAX(0,D12-D13)</f>
        <v/>
      </c>
    </row>
    <row r="15">
      <c r="A15" s="12" t="inlineStr">
        <is>
          <t>% of Limit Used:</t>
        </is>
      </c>
      <c r="B15" s="21" t="n"/>
      <c r="C15" s="22" t="n"/>
      <c r="D15" s="20">
        <f>IFERROR(D13/D12,0)</f>
        <v/>
      </c>
    </row>
    <row r="16">
      <c r="A16" s="13" t="inlineStr">
        <is>
          <t>Contribution Status:</t>
        </is>
      </c>
      <c r="B16" s="21" t="n"/>
      <c r="C16" s="22" t="n"/>
      <c r="D16" s="41">
        <f>IF(D13&gt;D12,"Excess Contribution","Within Limit")</f>
        <v/>
      </c>
    </row>
  </sheetData>
  <mergeCells count="8">
    <mergeCell ref="A1:F1"/>
    <mergeCell ref="A10:F10"/>
    <mergeCell ref="A11:C11"/>
    <mergeCell ref="A12:C12"/>
    <mergeCell ref="A13:C13"/>
    <mergeCell ref="A14:C14"/>
    <mergeCell ref="A15:C15"/>
    <mergeCell ref="A16:C16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41"/>
  <sheetViews>
    <sheetView workbookViewId="0">
      <selection activeCell="A1" sqref="A1"/>
    </sheetView>
  </sheetViews>
  <sheetFormatPr baseColWidth="8" defaultRowHeight="15"/>
  <cols>
    <col width="6" customWidth="1" min="1" max="1"/>
    <col width="28" customWidth="1" min="2" max="2"/>
    <col width="60" customWidth="1" min="3" max="3"/>
  </cols>
  <sheetData>
    <row r="1" ht="36" customHeight="1">
      <c r="A1" s="42" t="inlineStr">
        <is>
          <t>HSA Tracker — Instructions &amp; User Guide</t>
        </is>
      </c>
      <c r="B1" s="21" t="n"/>
      <c r="C1" s="22" t="n"/>
    </row>
    <row r="2" ht="22" customHeight="1">
      <c r="A2" s="43" t="inlineStr"/>
      <c r="B2" s="44" t="inlineStr">
        <is>
          <t>SHEET OVERVIEW</t>
        </is>
      </c>
      <c r="C2" s="22" t="n"/>
    </row>
    <row r="3" ht="42" customHeight="1">
      <c r="A3" s="28" t="inlineStr"/>
      <c r="B3" s="45" t="inlineStr">
        <is>
          <t>HSA_Transactions</t>
        </is>
      </c>
      <c r="C3" s="46" t="inlineStr">
        <is>
          <t>Primary data-entry sheet. Enter every HSA transaction including contributions, qualified medical expenses, reimbursements, investment transfers, and fees.</t>
        </is>
      </c>
    </row>
    <row r="4" ht="42" customHeight="1">
      <c r="A4" s="30" t="inlineStr"/>
      <c r="B4" s="47" t="inlineStr">
        <is>
          <t>HSA_Summary</t>
        </is>
      </c>
      <c r="C4" s="48" t="inlineStr">
        <is>
          <t>Auto-calculated dashboard. Displays year-to-date totals, compliance rates, balance status, and charts. No manual entry needed.</t>
        </is>
      </c>
    </row>
    <row r="5" ht="42" customHeight="1">
      <c r="A5" s="28" t="inlineStr"/>
      <c r="B5" s="45" t="inlineStr">
        <is>
          <t>Limits_And_Guidance</t>
        </is>
      </c>
      <c r="C5" s="46" t="inlineStr">
        <is>
          <t>IRS reference table for annual HSA contribution limits by tax year and coverage type. Use the calculator section to check your contribution room.</t>
        </is>
      </c>
    </row>
    <row r="6" ht="42" customHeight="1">
      <c r="A6" s="30" t="inlineStr"/>
      <c r="B6" s="47" t="inlineStr">
        <is>
          <t>Instructions</t>
        </is>
      </c>
      <c r="C6" s="48" t="inlineStr">
        <is>
          <t>This guide. Review before using the tracker.</t>
        </is>
      </c>
    </row>
    <row r="7" ht="8" customHeight="1"/>
    <row r="8" ht="22" customHeight="1">
      <c r="A8" s="43" t="inlineStr"/>
      <c r="B8" s="44" t="inlineStr">
        <is>
          <t>HOW TO ENTER TRANSACTIONS</t>
        </is>
      </c>
      <c r="C8" s="22" t="n"/>
    </row>
    <row r="9" ht="42" customHeight="1">
      <c r="A9" s="28" t="inlineStr"/>
      <c r="B9" s="45" t="inlineStr">
        <is>
          <t>Transaction Date</t>
        </is>
      </c>
      <c r="C9" s="46" t="inlineStr">
        <is>
          <t>Enter the date the transaction occurred in MM/DD/YYYY format. Use actual service or payment dates.</t>
        </is>
      </c>
    </row>
    <row r="10" ht="42" customHeight="1">
      <c r="A10" s="30" t="inlineStr"/>
      <c r="B10" s="47" t="inlineStr">
        <is>
          <t>Transaction Type</t>
        </is>
      </c>
      <c r="C10" s="48" t="inlineStr">
        <is>
          <t>Select from the dropdown: Contribution, Qualified Expense, Reimbursement, Investment Transfer, or Fee.</t>
        </is>
      </c>
    </row>
    <row r="11" ht="42" customHeight="1">
      <c r="A11" s="28" t="inlineStr"/>
      <c r="B11" s="45" t="inlineStr">
        <is>
          <t>Category</t>
        </is>
      </c>
      <c r="C11" s="46" t="inlineStr">
        <is>
          <t>Enter a short category (e.g., Prescription, Lab Work, Doctor Visit, Dental, Vision, Employee Contribution, Employer Contribution).</t>
        </is>
      </c>
    </row>
    <row r="12" ht="42" customHeight="1">
      <c r="A12" s="30" t="inlineStr"/>
      <c r="B12" s="47" t="inlineStr">
        <is>
          <t>Description</t>
        </is>
      </c>
      <c r="C12" s="48" t="inlineStr">
        <is>
          <t>Brief description of the transaction for your records.</t>
        </is>
      </c>
    </row>
    <row r="13" ht="42" customHeight="1">
      <c r="A13" s="28" t="inlineStr"/>
      <c r="B13" s="45" t="inlineStr">
        <is>
          <t>Provider / Merchant</t>
        </is>
      </c>
      <c r="C13" s="46" t="inlineStr">
        <is>
          <t>Name of the healthcare provider, pharmacy, or payer (e.g., CVS, Walgreens, Kaiser Permanente).</t>
        </is>
      </c>
    </row>
    <row r="14" ht="42" customHeight="1">
      <c r="A14" s="30" t="inlineStr"/>
      <c r="B14" s="47" t="inlineStr">
        <is>
          <t>Amount ($)</t>
        </is>
      </c>
      <c r="C14" s="48" t="inlineStr">
        <is>
          <t>Enter the dollar amount. Always enter as a positive number — the running balance formula handles inflows vs. outflows automatically.</t>
        </is>
      </c>
    </row>
    <row r="15" ht="42" customHeight="1">
      <c r="A15" s="28" t="inlineStr"/>
      <c r="B15" s="45" t="inlineStr">
        <is>
          <t>Receipt Attached?</t>
        </is>
      </c>
      <c r="C15" s="46" t="inlineStr">
        <is>
          <t>Select Yes or No. You must retain receipts for IRS substantiation of all qualified expenses.</t>
        </is>
      </c>
    </row>
    <row r="16" ht="42" customHeight="1">
      <c r="A16" s="30" t="inlineStr"/>
      <c r="B16" s="47" t="inlineStr">
        <is>
          <t>Reimbursed From HSA?</t>
        </is>
      </c>
      <c r="C16" s="48" t="inlineStr">
        <is>
          <t>Select Yes if you used your HSA debit card or requested a direct distribution. Select No for out-of-pocket amounts pending reimbursement.</t>
        </is>
      </c>
    </row>
    <row r="17" ht="8" customHeight="1"/>
    <row r="18" ht="22" customHeight="1">
      <c r="A18" s="43" t="inlineStr"/>
      <c r="B18" s="44" t="inlineStr">
        <is>
          <t>QUALIFIED MEDICAL EXPENSES</t>
        </is>
      </c>
      <c r="C18" s="22" t="n"/>
    </row>
    <row r="19" ht="42" customHeight="1">
      <c r="A19" s="28" t="inlineStr"/>
      <c r="B19" s="45" t="inlineStr">
        <is>
          <t>IRS Section 213(d)</t>
        </is>
      </c>
      <c r="C19" s="46" t="inlineStr">
        <is>
          <t>Qualified expenses generally include: doctor visits, hospital services, prescriptions, dental and vision care, mental health services, lab work, medical equipment, and long-term care insurance premiums.</t>
        </is>
      </c>
    </row>
    <row r="20" ht="42" customHeight="1">
      <c r="A20" s="30" t="inlineStr"/>
      <c r="B20" s="47" t="inlineStr">
        <is>
          <t>NOT Qualified</t>
        </is>
      </c>
      <c r="C20" s="48" t="inlineStr">
        <is>
          <t>Cosmetic surgery, gym memberships (unless prescribed), vitamins/supplements (unless prescribed), and over-the-counter items without a prescription (unless covered post-CARES Act) are generally NOT qualified.</t>
        </is>
      </c>
    </row>
    <row r="21" ht="42" customHeight="1">
      <c r="A21" s="28" t="inlineStr"/>
      <c r="B21" s="45" t="inlineStr">
        <is>
          <t>CARES Act Update</t>
        </is>
      </c>
      <c r="C21" s="46" t="inlineStr">
        <is>
          <t>As of 2020, OTC medicines and menstrual care products are qualified HSA expenses without a prescription. Telehealth is covered through 2026.</t>
        </is>
      </c>
    </row>
    <row r="22" ht="8" customHeight="1"/>
    <row r="23" ht="22" customHeight="1">
      <c r="A23" s="43" t="inlineStr"/>
      <c r="B23" s="44" t="inlineStr">
        <is>
          <t>RECEIPT KEEPING &amp; IRS SUBSTANTIATION</t>
        </is>
      </c>
      <c r="C23" s="22" t="n"/>
    </row>
    <row r="24" ht="42" customHeight="1">
      <c r="A24" s="30" t="inlineStr"/>
      <c r="B24" s="47" t="inlineStr">
        <is>
          <t>Why Keep Receipts?</t>
        </is>
      </c>
      <c r="C24" s="48" t="inlineStr">
        <is>
          <t>The IRS can audit HSA distributions up to 3 years after filing. You must be able to show each distribution was for a qualified medical expense. Keep receipts, Explanation of Benefits (EOB), and provider invoices.</t>
        </is>
      </c>
    </row>
    <row r="25" ht="42" customHeight="1">
      <c r="A25" s="28" t="inlineStr"/>
      <c r="B25" s="45" t="inlineStr">
        <is>
          <t>Digital Records</t>
        </is>
      </c>
      <c r="C25" s="46" t="inlineStr">
        <is>
          <t>Save PDFs or photos of receipts in a secure folder linked to each transaction date. Optum, Fidelity, and other HSA custodians offer receipt storage in their online portals.</t>
        </is>
      </c>
    </row>
    <row r="26" ht="8" customHeight="1"/>
    <row r="27" ht="22" customHeight="1">
      <c r="A27" s="43" t="inlineStr"/>
      <c r="B27" s="44" t="inlineStr">
        <is>
          <t>TAX RULES &amp; REMINDERS</t>
        </is>
      </c>
      <c r="C27" s="22" t="n"/>
    </row>
    <row r="28" ht="42" customHeight="1">
      <c r="A28" s="30" t="inlineStr"/>
      <c r="B28" s="47" t="inlineStr">
        <is>
          <t>Tax-Free Withdrawals</t>
        </is>
      </c>
      <c r="C28" s="48" t="inlineStr">
        <is>
          <t>HSA distributions are tax-free ONLY when used for qualified medical expenses. Non-qualified distributions are subject to income tax PLUS a 20% penalty (if under age 65).</t>
        </is>
      </c>
    </row>
    <row r="29" ht="42" customHeight="1">
      <c r="A29" s="28" t="inlineStr"/>
      <c r="B29" s="45" t="inlineStr">
        <is>
          <t>Contribution Deadline</t>
        </is>
      </c>
      <c r="C29" s="46" t="inlineStr">
        <is>
          <t>Contributions for a given tax year can generally be made up to the federal tax filing deadline (typically April 15 of the following year). Check the Limits_And_Guidance sheet.</t>
        </is>
      </c>
    </row>
    <row r="30" ht="42" customHeight="1">
      <c r="A30" s="30" t="inlineStr"/>
      <c r="B30" s="47" t="inlineStr">
        <is>
          <t>Excess Contributions</t>
        </is>
      </c>
      <c r="C30" s="48" t="inlineStr">
        <is>
          <t>Contributing more than the annual IRS limit results in a 6% excise tax on the excess amount. Withdraw excess contributions plus earnings before the tax deadline to avoid the penalty.</t>
        </is>
      </c>
    </row>
    <row r="31" ht="42" customHeight="1">
      <c r="A31" s="28" t="inlineStr"/>
      <c r="B31" s="45" t="inlineStr">
        <is>
          <t>Form 8889</t>
        </is>
      </c>
      <c r="C31" s="46" t="inlineStr">
        <is>
          <t>You must file IRS Form 8889 with your federal tax return each year you have an HSA contribution, distribution, or unused balance.</t>
        </is>
      </c>
    </row>
    <row r="32" ht="8" customHeight="1"/>
    <row r="33" ht="22" customHeight="1">
      <c r="A33" s="43" t="inlineStr"/>
      <c r="B33" s="44" t="inlineStr">
        <is>
          <t>COLOR LEGEND</t>
        </is>
      </c>
      <c r="C33" s="22" t="n"/>
    </row>
    <row r="34" ht="42" customHeight="1">
      <c r="A34" s="30" t="inlineStr"/>
      <c r="B34" s="47" t="inlineStr">
        <is>
          <t>Pale Yellow (#FFFBEB)</t>
        </is>
      </c>
      <c r="C34" s="48" t="inlineStr">
        <is>
          <t>Input cells — these are editable fields where you enter your data.</t>
        </is>
      </c>
    </row>
    <row r="35" ht="42" customHeight="1">
      <c r="A35" s="28" t="inlineStr"/>
      <c r="B35" s="45" t="inlineStr">
        <is>
          <t>Light Green (#DCFCE7)</t>
        </is>
      </c>
      <c r="C35" s="46" t="inlineStr">
        <is>
          <t>Positive values, current-year reference rows, or 'Within Limit' status.</t>
        </is>
      </c>
    </row>
    <row r="36" ht="42" customHeight="1">
      <c r="A36" s="30" t="inlineStr"/>
      <c r="B36" s="47" t="inlineStr">
        <is>
          <t>Light Red (#FEE2E2)</t>
        </is>
      </c>
      <c r="C36" s="48" t="inlineStr">
        <is>
          <t>Alert values — overdrawn balance, excess contributions, or missing receipts.</t>
        </is>
      </c>
    </row>
    <row r="37" ht="42" customHeight="1">
      <c r="A37" s="28" t="inlineStr"/>
      <c r="B37" s="45" t="inlineStr">
        <is>
          <t>Dark Slate (#1E293B)</t>
        </is>
      </c>
      <c r="C37" s="46" t="inlineStr">
        <is>
          <t>Sheet and section headers.</t>
        </is>
      </c>
    </row>
    <row r="38" ht="42" customHeight="1">
      <c r="A38" s="30" t="inlineStr"/>
      <c r="B38" s="47" t="inlineStr">
        <is>
          <t>Red (#D80621)</t>
        </is>
      </c>
      <c r="C38" s="48" t="inlineStr">
        <is>
          <t>Sub-headers and chart accent color.</t>
        </is>
      </c>
    </row>
    <row r="39" ht="8" customHeight="1"/>
    <row r="40" ht="22" customHeight="1">
      <c r="A40" s="43" t="inlineStr"/>
      <c r="B40" s="44" t="inlineStr">
        <is>
          <t>DISCLAIMER</t>
        </is>
      </c>
      <c r="C40" s="22" t="n"/>
    </row>
    <row r="41" ht="42" customHeight="1">
      <c r="A41" s="28" t="inlineStr"/>
      <c r="B41" s="45" t="inlineStr">
        <is>
          <t>Not Tax Advice</t>
        </is>
      </c>
      <c r="C41" s="46" t="inlineStr">
        <is>
          <t>This tracker is provided for organizational and record-keeping purposes only. It does not constitute tax, legal, or financial advice. Consult a qualified tax professional or your HSA plan administrator for guidance specific to your situation. IRS Publication 969 provides official HSA guidance.</t>
        </is>
      </c>
    </row>
  </sheetData>
  <mergeCells count="8">
    <mergeCell ref="A1:C1"/>
    <mergeCell ref="B2:C2"/>
    <mergeCell ref="B8:C8"/>
    <mergeCell ref="B18:C18"/>
    <mergeCell ref="B23:C23"/>
    <mergeCell ref="B27:C27"/>
    <mergeCell ref="B33:C33"/>
    <mergeCell ref="B40:C40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2026-06-22T06:18:50Z</dcterms:created>
  <dcterms:modified xmlns:dcterms="http://purl.org/dc/terms/" xmlns:xsi="http://www.w3.org/2001/XMLSchema-instance" xsi:type="dcterms:W3CDTF">2026-06-22T06:18:50Z</dcterms:modified>
</cp:coreProperties>
</file>