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ation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 &amp; Reference" sheetId="3" state="visible" r:id="rId3"/>
  </sheets>
  <definedNames>
    <definedName name="_xlnm._FilterDatabase" localSheetId="0" hidden="1">'Donation Log'!$A$2:$S$11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FFFFFF"/>
      <sz val="16"/>
    </font>
    <font>
      <i val="1"/>
      <color rgb="00FFFFFF"/>
      <sz val="9"/>
    </font>
    <font>
      <b val="1"/>
      <color rgb="00FFFFFF"/>
      <sz val="12"/>
    </font>
    <font>
      <b val="1"/>
      <color rgb="000F766E"/>
    </font>
    <font>
      <b val="1"/>
      <i val="1"/>
      <color rgb="00D8062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CFBF1"/>
      </patternFill>
    </fill>
    <fill>
      <patternFill patternType="solid">
        <fgColor rgb="00D8062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/>
    </xf>
    <xf numFmtId="164" fontId="0" fillId="5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0" fillId="5" borderId="1" applyAlignment="1" pivotButton="0" quotePrefix="0" xfId="0">
      <alignment vertical="center" wrapText="1"/>
    </xf>
    <xf numFmtId="165" fontId="0" fillId="5" borderId="1" applyAlignment="1" pivotButton="0" quotePrefix="0" xfId="0">
      <alignment vertical="center"/>
    </xf>
    <xf numFmtId="165" fontId="0" fillId="4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165" fontId="0" fillId="6" borderId="1" applyAlignment="1" pivotButton="0" quotePrefix="0" xfId="0">
      <alignment vertical="center"/>
    </xf>
    <xf numFmtId="0" fontId="2" fillId="7" borderId="1" pivotButton="0" quotePrefix="0" xfId="0"/>
    <xf numFmtId="165" fontId="2" fillId="7" borderId="1" pivotButton="0" quotePrefix="0" xfId="0"/>
    <xf numFmtId="0" fontId="2" fillId="0" borderId="0" pivotButton="0" quotePrefix="0" xfId="0"/>
    <xf numFmtId="165" fontId="2" fillId="0" borderId="0" pivotButton="0" quotePrefix="0" xfId="0"/>
    <xf numFmtId="1" fontId="2" fillId="0" borderId="0" pivotButton="0" quotePrefix="0" xfId="0"/>
    <xf numFmtId="166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/>
    </xf>
    <xf numFmtId="0" fontId="5" fillId="8" borderId="0" pivotButton="0" quotePrefix="0" xfId="0"/>
    <xf numFmtId="0" fontId="2" fillId="0" borderId="1" pivotButton="0" quotePrefix="0" xfId="0"/>
    <xf numFmtId="165" fontId="6" fillId="0" borderId="1" pivotButton="0" quotePrefix="0" xfId="0"/>
    <xf numFmtId="0" fontId="1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1" fontId="6" fillId="0" borderId="1" pivotButton="0" quotePrefix="0" xfId="0"/>
    <xf numFmtId="166" fontId="6" fillId="0" borderId="1" pivotButton="0" quotePrefix="0" xfId="0"/>
    <xf numFmtId="0" fontId="0" fillId="5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Estimated FMV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Dashboard'!$D$6:$D$13</f>
            </numRef>
          </cat>
          <val>
            <numRef>
              <f>'Summary Dashboard'!$F$6:$F$13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&quot;$&quot;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Receipts Available vs. Missing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 Dashboard'!$A$19:$A$20</f>
            </numRef>
          </cat>
          <val>
            <numRef>
              <f>'Summary Dashboard'!$B$19:$B$20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20" customWidth="1" min="3" max="3"/>
    <col width="13" customWidth="1" min="4" max="4"/>
    <col width="8" customWidth="1" min="5" max="5"/>
    <col width="38" customWidth="1" min="6" max="6"/>
    <col width="16" customWidth="1" min="7" max="7"/>
    <col width="42" customWidth="1" min="8" max="8"/>
    <col width="9" customWidth="1" min="9" max="9"/>
    <col width="11" customWidth="1" min="10" max="10"/>
    <col width="12" customWidth="1" min="11" max="11"/>
    <col width="12" customWidth="1" min="12" max="12"/>
    <col width="13" customWidth="1" min="13" max="13"/>
    <col width="14" customWidth="1" min="14" max="14"/>
    <col width="13" customWidth="1" min="15" max="15"/>
    <col width="14" customWidth="1" min="16" max="16"/>
    <col width="14" customWidth="1" min="17" max="17"/>
    <col width="14" customWidth="1" min="18" max="18"/>
    <col width="40" customWidth="1" min="19" max="19"/>
  </cols>
  <sheetData>
    <row r="1" ht="40" customHeight="1">
      <c r="A1" s="1" t="inlineStr">
        <is>
          <t>2026 Noncash Charitable Donation Value Log — Values are estimates for recordkeeping only. Consult IRS Publication 561, Form 8283 instructions, and a qualified tax professional regarding deductibility, appraisal requirements, and substantiation.</t>
        </is>
      </c>
    </row>
    <row r="2" ht="32" customHeight="1">
      <c r="A2" s="2" t="inlineStr">
        <is>
          <t>Donation ID</t>
        </is>
      </c>
      <c r="B2" s="2" t="inlineStr">
        <is>
          <t>Donation Date</t>
        </is>
      </c>
      <c r="C2" s="2" t="inlineStr">
        <is>
          <t>Donor Name</t>
        </is>
      </c>
      <c r="D2" s="2" t="inlineStr">
        <is>
          <t>Donor City</t>
        </is>
      </c>
      <c r="E2" s="2" t="inlineStr">
        <is>
          <t>Donor State</t>
        </is>
      </c>
      <c r="F2" s="2" t="inlineStr">
        <is>
          <t>Goodwill Location / Receipt Description</t>
        </is>
      </c>
      <c r="G2" s="2" t="inlineStr">
        <is>
          <t>Category</t>
        </is>
      </c>
      <c r="H2" s="2" t="inlineStr">
        <is>
          <t>Item Description</t>
        </is>
      </c>
      <c r="I2" s="2" t="inlineStr">
        <is>
          <t>Quantity</t>
        </is>
      </c>
      <c r="J2" s="2" t="inlineStr">
        <is>
          <t>Condition</t>
        </is>
      </c>
      <c r="K2" s="2" t="inlineStr">
        <is>
          <t>FMV per Item</t>
        </is>
      </c>
      <c r="L2" s="2" t="inlineStr">
        <is>
          <t>Total FMV</t>
        </is>
      </c>
      <c r="M2" s="2" t="inlineStr">
        <is>
          <t>Receipt Available?</t>
        </is>
      </c>
      <c r="N2" s="2" t="inlineStr">
        <is>
          <t>Receipt Number</t>
        </is>
      </c>
      <c r="O2" s="2" t="inlineStr">
        <is>
          <t>Donation Method</t>
        </is>
      </c>
      <c r="P2" s="2" t="inlineStr">
        <is>
          <t>Appraisal Required?</t>
        </is>
      </c>
      <c r="Q2" s="2" t="inlineStr">
        <is>
          <t>Appraisal Completed?</t>
        </is>
      </c>
      <c r="R2" s="2" t="inlineStr">
        <is>
          <t>Deductible Amount</t>
        </is>
      </c>
      <c r="S2" s="2" t="inlineStr">
        <is>
          <t>Notes</t>
        </is>
      </c>
    </row>
    <row r="3">
      <c r="A3" s="3" t="inlineStr">
        <is>
          <t>DON-001</t>
        </is>
      </c>
      <c r="B3" s="4" t="inlineStr">
        <is>
          <t>01/12/2026</t>
        </is>
      </c>
      <c r="C3" s="5" t="inlineStr">
        <is>
          <t>Michael Johnson</t>
        </is>
      </c>
      <c r="D3" s="5" t="inlineStr">
        <is>
          <t>Austin</t>
        </is>
      </c>
      <c r="E3" s="5" t="inlineStr">
        <is>
          <t>TX</t>
        </is>
      </c>
      <c r="F3" s="6" t="inlineStr">
        <is>
          <t>Goodwill Central Texas — South Congress Ave</t>
        </is>
      </c>
      <c r="G3" s="5" t="inlineStr">
        <is>
          <t>Clothing</t>
        </is>
      </c>
      <c r="H3" s="6" t="inlineStr">
        <is>
          <t>Mixed adult clothing bundle (shirts, pants, jackets)</t>
        </is>
      </c>
      <c r="I3" s="5" t="n">
        <v>18</v>
      </c>
      <c r="J3" s="5" t="inlineStr">
        <is>
          <t>Good</t>
        </is>
      </c>
      <c r="K3" s="7" t="n">
        <v>10</v>
      </c>
      <c r="L3" s="8">
        <f>IFERROR(I3*K3,0)</f>
        <v/>
      </c>
      <c r="M3" s="5" t="inlineStr">
        <is>
          <t>Yes</t>
        </is>
      </c>
      <c r="N3" s="5" t="inlineStr">
        <is>
          <t>GW-ATX-1042</t>
        </is>
      </c>
      <c r="O3" s="5" t="inlineStr">
        <is>
          <t>Drop-off</t>
        </is>
      </c>
      <c r="P3" s="3">
        <f>IF(L3&gt;=250,"Review","No")</f>
        <v/>
      </c>
      <c r="Q3" s="5" t="inlineStr">
        <is>
          <t>No</t>
        </is>
      </c>
      <c r="R3" s="8">
        <f>IF(AND(M3="Yes",P3="No"),L3,0)</f>
        <v/>
      </c>
      <c r="S3" s="6" t="inlineStr">
        <is>
          <t>Donor receipt retained in tax folder</t>
        </is>
      </c>
    </row>
    <row r="4">
      <c r="A4" s="9" t="inlineStr">
        <is>
          <t>DON-002</t>
        </is>
      </c>
      <c r="B4" s="4" t="inlineStr">
        <is>
          <t>02/04/2026</t>
        </is>
      </c>
      <c r="C4" s="5" t="inlineStr">
        <is>
          <t>Jennifer Williams</t>
        </is>
      </c>
      <c r="D4" s="5" t="inlineStr">
        <is>
          <t>Denver</t>
        </is>
      </c>
      <c r="E4" s="5" t="inlineStr">
        <is>
          <t>CO</t>
        </is>
      </c>
      <c r="F4" s="6" t="inlineStr">
        <is>
          <t>Goodwill Denver — Leetsdale Dr</t>
        </is>
      </c>
      <c r="G4" s="5" t="inlineStr">
        <is>
          <t>Kitchen</t>
        </is>
      </c>
      <c r="H4" s="6" t="inlineStr">
        <is>
          <t>Small kitchen appliances (toaster, blender, coffee maker)</t>
        </is>
      </c>
      <c r="I4" s="5" t="n">
        <v>5</v>
      </c>
      <c r="J4" s="5" t="inlineStr">
        <is>
          <t>Good</t>
        </is>
      </c>
      <c r="K4" s="7" t="n">
        <v>25</v>
      </c>
      <c r="L4" s="10">
        <f>IFERROR(I4*K4,0)</f>
        <v/>
      </c>
      <c r="M4" s="5" t="inlineStr">
        <is>
          <t>Yes</t>
        </is>
      </c>
      <c r="N4" s="5" t="inlineStr">
        <is>
          <t>GW-DEN-2210</t>
        </is>
      </c>
      <c r="O4" s="5" t="inlineStr">
        <is>
          <t>Drop-off</t>
        </is>
      </c>
      <c r="P4" s="9">
        <f>IF(L4&gt;=250,"Review","No")</f>
        <v/>
      </c>
      <c r="Q4" s="5" t="inlineStr">
        <is>
          <t>No</t>
        </is>
      </c>
      <c r="R4" s="10">
        <f>IF(AND(M4="Yes",P4="No"),L4,0)</f>
        <v/>
      </c>
      <c r="S4" s="6" t="inlineStr">
        <is>
          <t>All items tested and working</t>
        </is>
      </c>
    </row>
    <row r="5">
      <c r="A5" s="3" t="inlineStr">
        <is>
          <t>DON-003</t>
        </is>
      </c>
      <c r="B5" s="4" t="inlineStr">
        <is>
          <t>03/15/2026</t>
        </is>
      </c>
      <c r="C5" s="5" t="inlineStr">
        <is>
          <t>James Brown</t>
        </is>
      </c>
      <c r="D5" s="5" t="inlineStr">
        <is>
          <t>Columbus</t>
        </is>
      </c>
      <c r="E5" s="5" t="inlineStr">
        <is>
          <t>OH</t>
        </is>
      </c>
      <c r="F5" s="6" t="inlineStr">
        <is>
          <t>Goodwill Columbus — Sawmill Rd</t>
        </is>
      </c>
      <c r="G5" s="5" t="inlineStr">
        <is>
          <t>Furniture</t>
        </is>
      </c>
      <c r="H5" s="6" t="inlineStr">
        <is>
          <t>Dresser, nightstand, and bookshelf</t>
        </is>
      </c>
      <c r="I5" s="5" t="n">
        <v>3</v>
      </c>
      <c r="J5" s="5" t="inlineStr">
        <is>
          <t>Excellent</t>
        </is>
      </c>
      <c r="K5" s="7" t="n">
        <v>116.67</v>
      </c>
      <c r="L5" s="8">
        <f>IFERROR(I5*K5,0)</f>
        <v/>
      </c>
      <c r="M5" s="5" t="inlineStr">
        <is>
          <t>Yes</t>
        </is>
      </c>
      <c r="N5" s="5" t="inlineStr">
        <is>
          <t>GW-COL-3391</t>
        </is>
      </c>
      <c r="O5" s="5" t="inlineStr">
        <is>
          <t>Pickup</t>
        </is>
      </c>
      <c r="P5" s="3">
        <f>IF(L5&gt;=250,"Review","No")</f>
        <v/>
      </c>
      <c r="Q5" s="5" t="inlineStr">
        <is>
          <t>No</t>
        </is>
      </c>
      <c r="R5" s="8">
        <f>IF(AND(M5="Yes",P5="No"),L5,0)</f>
        <v/>
      </c>
      <c r="S5" s="6" t="inlineStr">
        <is>
          <t>Review written acknowledgment requirements</t>
        </is>
      </c>
    </row>
    <row r="6">
      <c r="A6" s="9" t="inlineStr">
        <is>
          <t>DON-004</t>
        </is>
      </c>
      <c r="B6" s="4" t="inlineStr">
        <is>
          <t>04/02/2026</t>
        </is>
      </c>
      <c r="C6" s="5" t="inlineStr">
        <is>
          <t>Emily Davis</t>
        </is>
      </c>
      <c r="D6" s="5" t="inlineStr">
        <is>
          <t>Phoenix</t>
        </is>
      </c>
      <c r="E6" s="5" t="inlineStr">
        <is>
          <t>AZ</t>
        </is>
      </c>
      <c r="F6" s="6" t="inlineStr">
        <is>
          <t>Goodwill of Central Arizona — 7th St</t>
        </is>
      </c>
      <c r="G6" s="5" t="inlineStr">
        <is>
          <t>Toys</t>
        </is>
      </c>
      <c r="H6" s="6" t="inlineStr">
        <is>
          <t>Children's clothing and assorted toys</t>
        </is>
      </c>
      <c r="I6" s="5" t="n">
        <v>22</v>
      </c>
      <c r="J6" s="5" t="inlineStr">
        <is>
          <t>Good</t>
        </is>
      </c>
      <c r="K6" s="7" t="n">
        <v>9.550000000000001</v>
      </c>
      <c r="L6" s="10">
        <f>IFERROR(I6*K6,0)</f>
        <v/>
      </c>
      <c r="M6" s="5" t="inlineStr">
        <is>
          <t>Yes</t>
        </is>
      </c>
      <c r="N6" s="5" t="inlineStr">
        <is>
          <t>GW-PHX-4477</t>
        </is>
      </c>
      <c r="O6" s="5" t="inlineStr">
        <is>
          <t>Drop-off</t>
        </is>
      </c>
      <c r="P6" s="9">
        <f>IF(L6&gt;=250,"Review","No")</f>
        <v/>
      </c>
      <c r="Q6" s="5" t="inlineStr">
        <is>
          <t>No</t>
        </is>
      </c>
      <c r="R6" s="10">
        <f>IF(AND(M6="Yes",P6="No"),L6,0)</f>
        <v/>
      </c>
      <c r="S6" s="6" t="inlineStr">
        <is>
          <t>Bagged by size and age group</t>
        </is>
      </c>
    </row>
    <row r="7">
      <c r="A7" s="3" t="inlineStr">
        <is>
          <t>DON-005</t>
        </is>
      </c>
      <c r="B7" s="4" t="inlineStr">
        <is>
          <t>04/28/2026</t>
        </is>
      </c>
      <c r="C7" s="5" t="inlineStr">
        <is>
          <t>David Miller</t>
        </is>
      </c>
      <c r="D7" s="5" t="inlineStr">
        <is>
          <t>Atlanta</t>
        </is>
      </c>
      <c r="E7" s="5" t="inlineStr">
        <is>
          <t>GA</t>
        </is>
      </c>
      <c r="F7" s="6" t="inlineStr">
        <is>
          <t>Goodwill of North Georgia — Piedmont Rd</t>
        </is>
      </c>
      <c r="G7" s="5" t="inlineStr">
        <is>
          <t>Books &amp; Media</t>
        </is>
      </c>
      <c r="H7" s="6" t="inlineStr">
        <is>
          <t>Hardcover books, DVDs, and CDs</t>
        </is>
      </c>
      <c r="I7" s="5" t="n">
        <v>38</v>
      </c>
      <c r="J7" s="5" t="inlineStr">
        <is>
          <t>Fair</t>
        </is>
      </c>
      <c r="K7" s="7" t="n">
        <v>2.5</v>
      </c>
      <c r="L7" s="8">
        <f>IFERROR(I7*K7,0)</f>
        <v/>
      </c>
      <c r="M7" s="5" t="inlineStr">
        <is>
          <t>Yes</t>
        </is>
      </c>
      <c r="N7" s="5" t="inlineStr">
        <is>
          <t>GW-ATL-5103</t>
        </is>
      </c>
      <c r="O7" s="5" t="inlineStr">
        <is>
          <t>Drop-off</t>
        </is>
      </c>
      <c r="P7" s="3">
        <f>IF(L7&gt;=250,"Review","No")</f>
        <v/>
      </c>
      <c r="Q7" s="5" t="inlineStr">
        <is>
          <t>No</t>
        </is>
      </c>
      <c r="R7" s="8">
        <f>IF(AND(M7="Yes",P7="No"),L7,0)</f>
        <v/>
      </c>
      <c r="S7" s="6" t="inlineStr">
        <is>
          <t>Media checked for complete sets</t>
        </is>
      </c>
    </row>
    <row r="8">
      <c r="A8" s="9" t="inlineStr">
        <is>
          <t>DON-006</t>
        </is>
      </c>
      <c r="B8" s="4" t="inlineStr">
        <is>
          <t>05/19/2026</t>
        </is>
      </c>
      <c r="C8" s="5" t="inlineStr">
        <is>
          <t>Sarah Wilson</t>
        </is>
      </c>
      <c r="D8" s="5" t="inlineStr">
        <is>
          <t>Seattle</t>
        </is>
      </c>
      <c r="E8" s="5" t="inlineStr">
        <is>
          <t>WA</t>
        </is>
      </c>
      <c r="F8" s="6" t="inlineStr">
        <is>
          <t>Evergreen Goodwill — Ballard</t>
        </is>
      </c>
      <c r="G8" s="5" t="inlineStr">
        <is>
          <t>Household</t>
        </is>
      </c>
      <c r="H8" s="6" t="inlineStr">
        <is>
          <t>Home décor (lamps, frames, vases, wall art)</t>
        </is>
      </c>
      <c r="I8" s="5" t="n">
        <v>12</v>
      </c>
      <c r="J8" s="5" t="inlineStr">
        <is>
          <t>Good</t>
        </is>
      </c>
      <c r="K8" s="7" t="n">
        <v>13.33</v>
      </c>
      <c r="L8" s="10">
        <f>IFERROR(I8*K8,0)</f>
        <v/>
      </c>
      <c r="M8" s="5" t="inlineStr">
        <is>
          <t>No</t>
        </is>
      </c>
      <c r="N8" s="5" t="inlineStr"/>
      <c r="O8" s="5" t="inlineStr">
        <is>
          <t>Drop-off</t>
        </is>
      </c>
      <c r="P8" s="9">
        <f>IF(L8&gt;=250,"Review","No")</f>
        <v/>
      </c>
      <c r="Q8" s="5" t="inlineStr">
        <is>
          <t>No</t>
        </is>
      </c>
      <c r="R8" s="10">
        <f>IF(AND(M8="Yes",P8="No"),L8,0)</f>
        <v/>
      </c>
      <c r="S8" s="6" t="inlineStr">
        <is>
          <t>Receipt pending — request duplicate from location</t>
        </is>
      </c>
    </row>
    <row r="9">
      <c r="A9" s="3" t="inlineStr">
        <is>
          <t>DON-007</t>
        </is>
      </c>
      <c r="B9" s="4" t="inlineStr">
        <is>
          <t>06/06/2026</t>
        </is>
      </c>
      <c r="C9" s="5" t="inlineStr">
        <is>
          <t>Robert Moore</t>
        </is>
      </c>
      <c r="D9" s="5" t="inlineStr">
        <is>
          <t>Nashville</t>
        </is>
      </c>
      <c r="E9" s="5" t="inlineStr">
        <is>
          <t>TN</t>
        </is>
      </c>
      <c r="F9" s="6" t="inlineStr">
        <is>
          <t>Goodwill Middle Tennessee — Charlotte Pike</t>
        </is>
      </c>
      <c r="G9" s="5" t="inlineStr">
        <is>
          <t>Electronics</t>
        </is>
      </c>
      <c r="H9" s="6" t="inlineStr">
        <is>
          <t>Laptop, monitor, and accessories</t>
        </is>
      </c>
      <c r="I9" s="5" t="n">
        <v>4</v>
      </c>
      <c r="J9" s="5" t="inlineStr">
        <is>
          <t>Good</t>
        </is>
      </c>
      <c r="K9" s="7" t="n">
        <v>68.75</v>
      </c>
      <c r="L9" s="8">
        <f>IFERROR(I9*K9,0)</f>
        <v/>
      </c>
      <c r="M9" s="5" t="inlineStr">
        <is>
          <t>Yes</t>
        </is>
      </c>
      <c r="N9" s="5" t="inlineStr">
        <is>
          <t>GW-NSH-6288</t>
        </is>
      </c>
      <c r="O9" s="5" t="inlineStr">
        <is>
          <t>Drop-off</t>
        </is>
      </c>
      <c r="P9" s="3">
        <f>IF(L9&gt;=250,"Review","No")</f>
        <v/>
      </c>
      <c r="Q9" s="5" t="inlineStr">
        <is>
          <t>No</t>
        </is>
      </c>
      <c r="R9" s="8">
        <f>IF(AND(M9="Yes",P9="No"),L9,0)</f>
        <v/>
      </c>
      <c r="S9" s="6" t="inlineStr">
        <is>
          <t>Review written acknowledgment requirements</t>
        </is>
      </c>
    </row>
    <row r="10">
      <c r="A10" s="9" t="inlineStr">
        <is>
          <t>DON-008</t>
        </is>
      </c>
      <c r="B10" s="4" t="inlineStr">
        <is>
          <t>06/27/2026</t>
        </is>
      </c>
      <c r="C10" s="5" t="inlineStr">
        <is>
          <t>Ashley Taylor</t>
        </is>
      </c>
      <c r="D10" s="5" t="inlineStr">
        <is>
          <t>Charlotte</t>
        </is>
      </c>
      <c r="E10" s="5" t="inlineStr">
        <is>
          <t>NC</t>
        </is>
      </c>
      <c r="F10" s="6" t="inlineStr">
        <is>
          <t>Goodwill Southern Piedmont — South Blvd</t>
        </is>
      </c>
      <c r="G10" s="5" t="inlineStr">
        <is>
          <t>Exercise Equipment</t>
        </is>
      </c>
      <c r="H10" s="6" t="inlineStr">
        <is>
          <t>Exercise bike and free weight set</t>
        </is>
      </c>
      <c r="I10" s="5" t="n">
        <v>2</v>
      </c>
      <c r="J10" s="5" t="inlineStr">
        <is>
          <t>Excellent</t>
        </is>
      </c>
      <c r="K10" s="7" t="n">
        <v>112.5</v>
      </c>
      <c r="L10" s="10">
        <f>IFERROR(I10*K10,0)</f>
        <v/>
      </c>
      <c r="M10" s="5" t="inlineStr">
        <is>
          <t>Yes</t>
        </is>
      </c>
      <c r="N10" s="5" t="inlineStr">
        <is>
          <t>GW-CLT-7345</t>
        </is>
      </c>
      <c r="O10" s="5" t="inlineStr">
        <is>
          <t>Pickup</t>
        </is>
      </c>
      <c r="P10" s="9">
        <f>IF(L10&gt;=250,"Review","No")</f>
        <v/>
      </c>
      <c r="Q10" s="5" t="inlineStr">
        <is>
          <t>No</t>
        </is>
      </c>
      <c r="R10" s="10">
        <f>IF(AND(M10="Yes",P10="No"),L10,0)</f>
        <v/>
      </c>
      <c r="S10" s="6" t="inlineStr">
        <is>
          <t>Equipment fully functional</t>
        </is>
      </c>
    </row>
    <row r="11">
      <c r="A11" s="3" t="inlineStr">
        <is>
          <t>DON-009</t>
        </is>
      </c>
      <c r="B11" s="4" t="inlineStr">
        <is>
          <t>07/15/2026</t>
        </is>
      </c>
      <c r="C11" s="5" t="inlineStr">
        <is>
          <t>Christopher Anderson</t>
        </is>
      </c>
      <c r="D11" s="5" t="inlineStr">
        <is>
          <t>Austin</t>
        </is>
      </c>
      <c r="E11" s="5" t="inlineStr">
        <is>
          <t>TX</t>
        </is>
      </c>
      <c r="F11" s="6" t="inlineStr">
        <is>
          <t>Goodwill Central Texas — North Lamar Blvd</t>
        </is>
      </c>
      <c r="G11" s="5" t="inlineStr">
        <is>
          <t>Furniture</t>
        </is>
      </c>
      <c r="H11" s="6" t="inlineStr">
        <is>
          <t>Office desk, chair, and filing cabinet</t>
        </is>
      </c>
      <c r="I11" s="5" t="n">
        <v>3</v>
      </c>
      <c r="J11" s="5" t="inlineStr">
        <is>
          <t>Excellent</t>
        </is>
      </c>
      <c r="K11" s="7" t="n">
        <v>136.67</v>
      </c>
      <c r="L11" s="8">
        <f>IFERROR(I11*K11,0)</f>
        <v/>
      </c>
      <c r="M11" s="5" t="inlineStr">
        <is>
          <t>Yes</t>
        </is>
      </c>
      <c r="N11" s="5" t="inlineStr">
        <is>
          <t>GW-ATX-8901</t>
        </is>
      </c>
      <c r="O11" s="5" t="inlineStr">
        <is>
          <t>Drop-off</t>
        </is>
      </c>
      <c r="P11" s="3">
        <f>IF(L11&gt;=250,"Review","No")</f>
        <v/>
      </c>
      <c r="Q11" s="5" t="inlineStr">
        <is>
          <t>No</t>
        </is>
      </c>
      <c r="R11" s="8">
        <f>IF(AND(M11="Yes",P11="No"),L11,0)</f>
        <v/>
      </c>
      <c r="S11" s="6" t="inlineStr">
        <is>
          <t>Marked for appraisal review before filing</t>
        </is>
      </c>
    </row>
    <row r="12">
      <c r="A12" s="11" t="inlineStr">
        <is>
          <t>TOTALS</t>
        </is>
      </c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>
        <f>SUM(I3:I11)</f>
        <v/>
      </c>
      <c r="J12" s="11" t="inlineStr"/>
      <c r="K12" s="11" t="inlineStr"/>
      <c r="L12" s="12">
        <f>SUM(L3:L11)</f>
        <v/>
      </c>
      <c r="M12" s="11" t="inlineStr"/>
      <c r="N12" s="11" t="inlineStr"/>
      <c r="O12" s="11" t="inlineStr"/>
      <c r="P12" s="11" t="inlineStr"/>
      <c r="Q12" s="11" t="inlineStr"/>
      <c r="R12" s="12">
        <f>SUM(R3:R11)</f>
        <v/>
      </c>
      <c r="S12" s="11" t="inlineStr"/>
    </row>
    <row r="13">
      <c r="B13" s="13" t="inlineStr">
        <is>
          <t>Average donation value:</t>
        </is>
      </c>
      <c r="D13" s="14">
        <f>AVERAGE(L3:L11)</f>
        <v/>
      </c>
    </row>
    <row r="14">
      <c r="B14" s="13" t="inlineStr">
        <is>
          <t>Donations with receipts:</t>
        </is>
      </c>
      <c r="D14" s="15">
        <f>COUNTIF(M3:M11,"Yes")</f>
        <v/>
      </c>
    </row>
    <row r="15">
      <c r="B15" s="13" t="inlineStr">
        <is>
          <t>Receipt completion percentage:</t>
        </is>
      </c>
      <c r="D15" s="16">
        <f>IFERROR(COUNTIF(M3:M11,"Yes")/COUNTA(A3:A11),0)</f>
        <v/>
      </c>
    </row>
    <row r="16">
      <c r="B16" s="13" t="inlineStr">
        <is>
          <t>Appraisal review count:</t>
        </is>
      </c>
      <c r="D16" s="15">
        <f>COUNTIF(P3:P11,"Review")</f>
        <v/>
      </c>
    </row>
  </sheetData>
  <autoFilter ref="A2:S11"/>
  <mergeCells count="1">
    <mergeCell ref="A1:S1"/>
  </mergeCells>
  <conditionalFormatting sqref="A3:S11">
    <cfRule type="expression" priority="1" dxfId="0" stopIfTrue="1">
      <formula>AND($M3="No",$L3&gt;=250)</formula>
    </cfRule>
    <cfRule type="expression" priority="2" dxfId="0" stopIfTrue="1">
      <formula>AND($P3="Review",$Q3&lt;&gt;"Yes")</formula>
    </cfRule>
    <cfRule type="expression" priority="3" dxfId="1" stopIfTrue="0">
      <formula>AND($M3="Yes",OR($P3="No",AND($P3="Review",$Q3="Yes")))</formula>
    </cfRule>
  </conditionalFormatting>
  <dataValidations count="3">
    <dataValidation sqref="M3:M11 Q3:Q11" showErrorMessage="1" showInputMessage="1" allowBlank="1" type="list">
      <formula1>"Yes,No"</formula1>
    </dataValidation>
    <dataValidation sqref="J3:J11" showErrorMessage="1" showInputMessage="1" allowBlank="1" type="list">
      <formula1>"Excellent,Good,Fair,Poor"</formula1>
    </dataValidation>
    <dataValidation sqref="G3:G11" showErrorMessage="1" showInputMessage="1" allowBlank="1" type="list">
      <formula1>"Clothing,Furniture,Electronics,Books &amp; Media,Kitchen,Toys,Household,Exercise Equipment"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3" customWidth="1" min="3" max="3"/>
    <col width="18" customWidth="1" min="4" max="4"/>
    <col width="15" customWidth="1" min="5" max="5"/>
    <col width="14" customWidth="1" min="6" max="6"/>
    <col width="3" customWidth="1" min="7" max="7"/>
    <col width="18" customWidth="1" min="8" max="8"/>
    <col width="8" customWidth="1" min="9" max="9"/>
    <col width="26" customWidth="1" min="10" max="10"/>
  </cols>
  <sheetData>
    <row r="1" ht="30" customHeight="1">
      <c r="A1" s="17" t="inlineStr">
        <is>
          <t>2026 Donation Summary Dashboard</t>
        </is>
      </c>
    </row>
    <row r="2">
      <c r="A2" s="18" t="inlineStr">
        <is>
          <t>Values are estimates for recordkeeping only. Consult IRS Publication 561 and a qualified tax professional.</t>
        </is>
      </c>
    </row>
    <row r="3"/>
    <row r="4">
      <c r="A4" s="19" t="inlineStr">
        <is>
          <t>Summary Metrics</t>
        </is>
      </c>
      <c r="D4" s="19" t="inlineStr">
        <is>
          <t>Category Summary</t>
        </is>
      </c>
      <c r="H4" s="19" t="inlineStr">
        <is>
          <t>Category Reference (Lookup)</t>
        </is>
      </c>
    </row>
    <row r="5">
      <c r="A5" s="20" t="inlineStr">
        <is>
          <t>Total estimated FMV</t>
        </is>
      </c>
      <c r="B5" s="21">
        <f>SUM('Donation Log'!L3:L11)</f>
        <v/>
      </c>
      <c r="D5" s="22" t="inlineStr">
        <is>
          <t>Category</t>
        </is>
      </c>
      <c r="E5" s="22" t="inlineStr">
        <is>
          <t>Donation Count</t>
        </is>
      </c>
      <c r="F5" s="22" t="inlineStr">
        <is>
          <t>Total FMV</t>
        </is>
      </c>
      <c r="H5" s="22" t="inlineStr">
        <is>
          <t>Category</t>
        </is>
      </c>
      <c r="I5" s="22" t="inlineStr">
        <is>
          <t>Code</t>
        </is>
      </c>
      <c r="J5" s="22" t="inlineStr">
        <is>
          <t>Typical Items</t>
        </is>
      </c>
    </row>
    <row r="6">
      <c r="A6" s="20" t="inlineStr">
        <is>
          <t>Total deductible amount entered</t>
        </is>
      </c>
      <c r="B6" s="21">
        <f>SUM('Donation Log'!R3:R11)</f>
        <v/>
      </c>
      <c r="D6" s="23" t="inlineStr">
        <is>
          <t>Clothing</t>
        </is>
      </c>
      <c r="E6" s="23">
        <f>COUNTIF('Donation Log'!G3:G11,D6)</f>
        <v/>
      </c>
      <c r="F6" s="24">
        <f>SUMIF('Donation Log'!G3:G11,D6,'Donation Log'!L3:L11)</f>
        <v/>
      </c>
      <c r="H6" s="23" t="inlineStr">
        <is>
          <t>Clothing</t>
        </is>
      </c>
      <c r="I6" s="23" t="inlineStr">
        <is>
          <t>CL</t>
        </is>
      </c>
      <c r="J6" s="23" t="inlineStr">
        <is>
          <t>Apparel, shoes, accessories</t>
        </is>
      </c>
    </row>
    <row r="7">
      <c r="A7" s="20" t="inlineStr">
        <is>
          <t>Number of donation records</t>
        </is>
      </c>
      <c r="B7" s="25">
        <f>COUNTA('Donation Log'!A3:A11)</f>
        <v/>
      </c>
      <c r="D7" s="23" t="inlineStr">
        <is>
          <t>Furniture</t>
        </is>
      </c>
      <c r="E7" s="23">
        <f>COUNTIF('Donation Log'!G3:G11,D7)</f>
        <v/>
      </c>
      <c r="F7" s="24">
        <f>SUMIF('Donation Log'!G3:G11,D7,'Donation Log'!L3:L11)</f>
        <v/>
      </c>
      <c r="H7" s="23" t="inlineStr">
        <is>
          <t>Furniture</t>
        </is>
      </c>
      <c r="I7" s="23" t="inlineStr">
        <is>
          <t>FU</t>
        </is>
      </c>
      <c r="J7" s="23" t="inlineStr">
        <is>
          <t>Tables, chairs, desks, shelves</t>
        </is>
      </c>
    </row>
    <row r="8">
      <c r="A8" s="20" t="inlineStr">
        <is>
          <t>Average donation value</t>
        </is>
      </c>
      <c r="B8" s="21">
        <f>AVERAGE('Donation Log'!L3:L11)</f>
        <v/>
      </c>
      <c r="D8" s="23" t="inlineStr">
        <is>
          <t>Electronics</t>
        </is>
      </c>
      <c r="E8" s="23">
        <f>COUNTIF('Donation Log'!G3:G11,D8)</f>
        <v/>
      </c>
      <c r="F8" s="24">
        <f>SUMIF('Donation Log'!G3:G11,D8,'Donation Log'!L3:L11)</f>
        <v/>
      </c>
      <c r="H8" s="23" t="inlineStr">
        <is>
          <t>Electronics</t>
        </is>
      </c>
      <c r="I8" s="23" t="inlineStr">
        <is>
          <t>EL</t>
        </is>
      </c>
      <c r="J8" s="23" t="inlineStr">
        <is>
          <t>Computers, TVs, audio</t>
        </is>
      </c>
    </row>
    <row r="9">
      <c r="A9" s="20" t="inlineStr">
        <is>
          <t>Receipt rate</t>
        </is>
      </c>
      <c r="B9" s="26">
        <f>IFERROR(COUNTIF('Donation Log'!M3:M11,"Yes")/COUNTA('Donation Log'!A3:A11),0)</f>
        <v/>
      </c>
      <c r="D9" s="23" t="inlineStr">
        <is>
          <t>Books &amp; Media</t>
        </is>
      </c>
      <c r="E9" s="23">
        <f>COUNTIF('Donation Log'!G3:G11,D9)</f>
        <v/>
      </c>
      <c r="F9" s="24">
        <f>SUMIF('Donation Log'!G3:G11,D9,'Donation Log'!L3:L11)</f>
        <v/>
      </c>
      <c r="H9" s="23" t="inlineStr">
        <is>
          <t>Books &amp; Media</t>
        </is>
      </c>
      <c r="I9" s="23" t="inlineStr">
        <is>
          <t>BM</t>
        </is>
      </c>
      <c r="J9" s="23" t="inlineStr">
        <is>
          <t>Books, DVDs, CDs</t>
        </is>
      </c>
    </row>
    <row r="10">
      <c r="A10" s="20" t="inlineStr">
        <is>
          <t>Items needing appraisal review</t>
        </is>
      </c>
      <c r="B10" s="25">
        <f>COUNTIF('Donation Log'!P3:P11,"Review")</f>
        <v/>
      </c>
      <c r="D10" s="23" t="inlineStr">
        <is>
          <t>Kitchen</t>
        </is>
      </c>
      <c r="E10" s="23">
        <f>COUNTIF('Donation Log'!G3:G11,D10)</f>
        <v/>
      </c>
      <c r="F10" s="24">
        <f>SUMIF('Donation Log'!G3:G11,D10,'Donation Log'!L3:L11)</f>
        <v/>
      </c>
      <c r="H10" s="23" t="inlineStr">
        <is>
          <t>Kitchen</t>
        </is>
      </c>
      <c r="I10" s="23" t="inlineStr">
        <is>
          <t>KI</t>
        </is>
      </c>
      <c r="J10" s="23" t="inlineStr">
        <is>
          <t>Appliances, cookware</t>
        </is>
      </c>
    </row>
    <row r="11">
      <c r="D11" s="23" t="inlineStr">
        <is>
          <t>Toys</t>
        </is>
      </c>
      <c r="E11" s="23">
        <f>COUNTIF('Donation Log'!G3:G11,D11)</f>
        <v/>
      </c>
      <c r="F11" s="24">
        <f>SUMIF('Donation Log'!G3:G11,D11,'Donation Log'!L3:L11)</f>
        <v/>
      </c>
      <c r="H11" s="23" t="inlineStr">
        <is>
          <t>Toys</t>
        </is>
      </c>
      <c r="I11" s="23" t="inlineStr">
        <is>
          <t>TO</t>
        </is>
      </c>
      <c r="J11" s="23" t="inlineStr">
        <is>
          <t>Toys, games, children's items</t>
        </is>
      </c>
    </row>
    <row r="12">
      <c r="D12" s="23" t="inlineStr">
        <is>
          <t>Household</t>
        </is>
      </c>
      <c r="E12" s="23">
        <f>COUNTIF('Donation Log'!G3:G11,D12)</f>
        <v/>
      </c>
      <c r="F12" s="24">
        <f>SUMIF('Donation Log'!G3:G11,D12,'Donation Log'!L3:L11)</f>
        <v/>
      </c>
      <c r="H12" s="23" t="inlineStr">
        <is>
          <t>Household</t>
        </is>
      </c>
      <c r="I12" s="23" t="inlineStr">
        <is>
          <t>HH</t>
        </is>
      </c>
      <c r="J12" s="23" t="inlineStr">
        <is>
          <t>Décor, linens, small goods</t>
        </is>
      </c>
    </row>
    <row r="13">
      <c r="D13" s="23" t="inlineStr">
        <is>
          <t>Exercise Equipment</t>
        </is>
      </c>
      <c r="E13" s="23">
        <f>COUNTIF('Donation Log'!G3:G11,D13)</f>
        <v/>
      </c>
      <c r="F13" s="24">
        <f>SUMIF('Donation Log'!G3:G11,D13,'Donation Log'!L3:L11)</f>
        <v/>
      </c>
      <c r="H13" s="23" t="inlineStr">
        <is>
          <t>Exercise Equipment</t>
        </is>
      </c>
      <c r="I13" s="23" t="inlineStr">
        <is>
          <t>EX</t>
        </is>
      </c>
      <c r="J13" s="23" t="inlineStr">
        <is>
          <t>Fitness gear, weights</t>
        </is>
      </c>
    </row>
    <row r="14">
      <c r="A14" s="19" t="inlineStr">
        <is>
          <t>Lookup Demo</t>
        </is>
      </c>
    </row>
    <row r="15">
      <c r="A15" s="13" t="inlineStr">
        <is>
          <t>Category:</t>
        </is>
      </c>
      <c r="B15" s="27" t="inlineStr">
        <is>
          <t>Furniture</t>
        </is>
      </c>
    </row>
    <row r="16">
      <c r="A16" s="13" t="inlineStr">
        <is>
          <t>Typical items:</t>
        </is>
      </c>
      <c r="B16" s="23">
        <f>IFERROR(VLOOKUP(B15,$H$6:$J$13,3,FALSE),"")</f>
        <v/>
      </c>
    </row>
    <row r="17"/>
    <row r="18">
      <c r="A18" s="19" t="inlineStr">
        <is>
          <t>Receipt Status (for chart)</t>
        </is>
      </c>
    </row>
    <row r="19">
      <c r="A19" s="23" t="inlineStr">
        <is>
          <t>With Receipt</t>
        </is>
      </c>
      <c r="B19" s="23">
        <f>COUNTIF('Donation Log'!M3:M11,"Yes")</f>
        <v/>
      </c>
    </row>
    <row r="20">
      <c r="A20" s="23" t="inlineStr">
        <is>
          <t>Missing Receipt</t>
        </is>
      </c>
      <c r="B20" s="23">
        <f>COUNTIF('Donation Log'!M3:M11,"No")</f>
        <v/>
      </c>
    </row>
  </sheetData>
  <mergeCells count="7">
    <mergeCell ref="A1:F1"/>
    <mergeCell ref="A2:F2"/>
    <mergeCell ref="A4:B4"/>
    <mergeCell ref="D4:F4"/>
    <mergeCell ref="H4:J4"/>
    <mergeCell ref="A14:B14"/>
    <mergeCell ref="A18:B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  <col width="34" customWidth="1" min="3" max="3"/>
    <col width="24" customWidth="1" min="4" max="4"/>
  </cols>
  <sheetData>
    <row r="1" ht="30" customHeight="1">
      <c r="A1" s="17" t="inlineStr">
        <is>
          <t>Instructions &amp; Reference</t>
        </is>
      </c>
    </row>
    <row r="2"/>
    <row r="3">
      <c r="A3" s="19" t="inlineStr">
        <is>
          <t>How to Use This Template</t>
        </is>
      </c>
    </row>
    <row r="4">
      <c r="A4" s="28" t="inlineStr">
        <is>
          <t>1. Enter one donation batch or receipt per row on the Donation Log sheet.</t>
        </is>
      </c>
    </row>
    <row r="5">
      <c r="A5" s="28" t="inlineStr">
        <is>
          <t>2. Use estimated secondhand fair market value (FMV), not the original purchase price.</t>
        </is>
      </c>
    </row>
    <row r="6">
      <c r="A6" s="28" t="inlineStr">
        <is>
          <t>3. Retain all Goodwill receipts and supporting records with your tax documents.</t>
        </is>
      </c>
    </row>
    <row r="7">
      <c r="A7" s="28" t="inlineStr">
        <is>
          <t>4. Donations of $250 or more may require additional written acknowledgment; larger noncash contributions may require Form 8283 and/or a qualified appraisal depending on circumstances.</t>
        </is>
      </c>
    </row>
    <row r="8">
      <c r="A8" s="28" t="inlineStr">
        <is>
          <t>5. Review IRS Publication 561 (Determining the Value of Donated Property) and current IRS guidance.</t>
        </is>
      </c>
    </row>
    <row r="9">
      <c r="A9" s="28" t="inlineStr">
        <is>
          <t>6. Goodwill is not responsible for assigning a donor's tax value — valuation is the donor's responsibility.</t>
        </is>
      </c>
    </row>
    <row r="10">
      <c r="A10" s="28" t="inlineStr">
        <is>
          <t>7. This template does not calculate tax savings or guarantee deductibility.</t>
        </is>
      </c>
    </row>
    <row r="11">
      <c r="A11" s="28" t="inlineStr">
        <is>
          <t>8. Rows with FMV of $250 or more are flagged 'Review' as an internal prompt, not a definitive tax conclusion.</t>
        </is>
      </c>
    </row>
    <row r="12">
      <c r="A12" s="28" t="inlineStr">
        <is>
          <t>9. Pale-yellow cells are editable inputs; formula cells calculate automatically.</t>
        </is>
      </c>
    </row>
    <row r="13">
      <c r="A13" s="28" t="inlineStr">
        <is>
          <t>10. Use the Summary Dashboard for totals, category breakdowns, and receipt tracking.</t>
        </is>
      </c>
    </row>
    <row r="14"/>
    <row r="15">
      <c r="A15" s="19" t="inlineStr">
        <is>
          <t>Condition Descriptions</t>
        </is>
      </c>
    </row>
    <row r="16">
      <c r="A16" s="22" t="inlineStr">
        <is>
          <t>Condition</t>
        </is>
      </c>
      <c r="B16" s="22" t="inlineStr">
        <is>
          <t>Description</t>
        </is>
      </c>
    </row>
    <row r="17">
      <c r="A17" s="23" t="inlineStr">
        <is>
          <t>Excellent</t>
        </is>
      </c>
      <c r="B17" s="23" t="inlineStr">
        <is>
          <t>Like new, clean, fully functional</t>
        </is>
      </c>
    </row>
    <row r="18">
      <c r="A18" s="23" t="inlineStr">
        <is>
          <t>Good</t>
        </is>
      </c>
      <c r="B18" s="23" t="inlineStr">
        <is>
          <t>Usable with minor wear</t>
        </is>
      </c>
    </row>
    <row r="19">
      <c r="A19" s="23" t="inlineStr">
        <is>
          <t>Fair</t>
        </is>
      </c>
      <c r="B19" s="23" t="inlineStr">
        <is>
          <t>Noticeable wear but usable</t>
        </is>
      </c>
    </row>
    <row r="20">
      <c r="A20" s="23" t="inlineStr">
        <is>
          <t>Poor</t>
        </is>
      </c>
      <c r="B20" s="23" t="inlineStr">
        <is>
          <t>Damaged, incomplete, or potentially unsuitable for donation</t>
        </is>
      </c>
    </row>
    <row r="21"/>
    <row r="22"/>
    <row r="23">
      <c r="A23" s="19" t="inlineStr">
        <is>
          <t>Category Lookup Table</t>
        </is>
      </c>
    </row>
    <row r="24">
      <c r="A24" s="22" t="inlineStr">
        <is>
          <t>Category</t>
        </is>
      </c>
      <c r="B24" s="22" t="inlineStr">
        <is>
          <t>Code</t>
        </is>
      </c>
      <c r="C24" s="22" t="inlineStr">
        <is>
          <t>Typical Items</t>
        </is>
      </c>
      <c r="D24" s="22" t="inlineStr">
        <is>
          <t>Example FMV Range</t>
        </is>
      </c>
    </row>
    <row r="25">
      <c r="A25" s="23" t="inlineStr">
        <is>
          <t>Clothing</t>
        </is>
      </c>
      <c r="B25" s="23" t="inlineStr">
        <is>
          <t>CL</t>
        </is>
      </c>
      <c r="C25" s="23" t="inlineStr">
        <is>
          <t>Apparel, shoes, accessories</t>
        </is>
      </c>
      <c r="D25" s="23" t="inlineStr">
        <is>
          <t>$2 - $20 per item</t>
        </is>
      </c>
    </row>
    <row r="26">
      <c r="A26" s="23" t="inlineStr">
        <is>
          <t>Furniture</t>
        </is>
      </c>
      <c r="B26" s="23" t="inlineStr">
        <is>
          <t>FU</t>
        </is>
      </c>
      <c r="C26" s="23" t="inlineStr">
        <is>
          <t>Tables, chairs, desks, shelves</t>
        </is>
      </c>
      <c r="D26" s="23" t="inlineStr">
        <is>
          <t>$20 - $150 per item</t>
        </is>
      </c>
    </row>
    <row r="27">
      <c r="A27" s="23" t="inlineStr">
        <is>
          <t>Electronics</t>
        </is>
      </c>
      <c r="B27" s="23" t="inlineStr">
        <is>
          <t>EL</t>
        </is>
      </c>
      <c r="C27" s="23" t="inlineStr">
        <is>
          <t>Computers, TVs, audio</t>
        </is>
      </c>
      <c r="D27" s="23" t="inlineStr">
        <is>
          <t>$10 - $150 per item</t>
        </is>
      </c>
    </row>
    <row r="28">
      <c r="A28" s="23" t="inlineStr">
        <is>
          <t>Books &amp; Media</t>
        </is>
      </c>
      <c r="B28" s="23" t="inlineStr">
        <is>
          <t>BM</t>
        </is>
      </c>
      <c r="C28" s="23" t="inlineStr">
        <is>
          <t>Books, DVDs, CDs</t>
        </is>
      </c>
      <c r="D28" s="23" t="inlineStr">
        <is>
          <t>$1 - $5 per item</t>
        </is>
      </c>
    </row>
    <row r="29">
      <c r="A29" s="23" t="inlineStr">
        <is>
          <t>Kitchen</t>
        </is>
      </c>
      <c r="B29" s="23" t="inlineStr">
        <is>
          <t>KI</t>
        </is>
      </c>
      <c r="C29" s="23" t="inlineStr">
        <is>
          <t>Appliances, cookware</t>
        </is>
      </c>
      <c r="D29" s="23" t="inlineStr">
        <is>
          <t>$5 - $40 per item</t>
        </is>
      </c>
    </row>
    <row r="30">
      <c r="A30" s="23" t="inlineStr">
        <is>
          <t>Toys</t>
        </is>
      </c>
      <c r="B30" s="23" t="inlineStr">
        <is>
          <t>TO</t>
        </is>
      </c>
      <c r="C30" s="23" t="inlineStr">
        <is>
          <t>Toys, games, children's items</t>
        </is>
      </c>
      <c r="D30" s="23" t="inlineStr">
        <is>
          <t>$2 - $15 per item</t>
        </is>
      </c>
    </row>
    <row r="31">
      <c r="A31" s="23" t="inlineStr">
        <is>
          <t>Household</t>
        </is>
      </c>
      <c r="B31" s="23" t="inlineStr">
        <is>
          <t>HH</t>
        </is>
      </c>
      <c r="C31" s="23" t="inlineStr">
        <is>
          <t>Décor, linens, small goods</t>
        </is>
      </c>
      <c r="D31" s="23" t="inlineStr">
        <is>
          <t>$3 - $25 per item</t>
        </is>
      </c>
    </row>
    <row r="32">
      <c r="A32" s="23" t="inlineStr">
        <is>
          <t>Exercise Equipment</t>
        </is>
      </c>
      <c r="B32" s="23" t="inlineStr">
        <is>
          <t>EX</t>
        </is>
      </c>
      <c r="C32" s="23" t="inlineStr">
        <is>
          <t>Fitness gear, weights</t>
        </is>
      </c>
      <c r="D32" s="23" t="inlineStr">
        <is>
          <t>$20 - $150 per item</t>
        </is>
      </c>
    </row>
    <row r="33"/>
    <row r="34">
      <c r="A34" s="29" t="inlineStr">
        <is>
          <t>DISCLAIMER: Values are estimates for recordkeeping only. Consult IRS Publication 561, Form 8283 instructions, and a qualified tax professional regarding deductibility, appraisal requirements, and substantiation.</t>
        </is>
      </c>
    </row>
    <row r="35"/>
  </sheetData>
  <mergeCells count="5">
    <mergeCell ref="A1:D1"/>
    <mergeCell ref="A3:D3"/>
    <mergeCell ref="A15:D15"/>
    <mergeCell ref="A23:D23"/>
    <mergeCell ref="A34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2026-08-01T17:01:22Z</dcterms:created>
  <dcterms:modified xmlns:dcterms="http://purl.org/dc/terms/" xmlns:xsi="http://www.w3.org/2001/XMLSchema-instance" xsi:type="dcterms:W3CDTF">2026-08-01T17:01:22Z</dcterms:modified>
</cp:coreProperties>
</file>