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Expense Categorie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color rgb="00000000"/>
      <sz val="10"/>
    </font>
    <font>
      <b val="1"/>
      <color rgb="001E293B"/>
      <sz val="11"/>
    </font>
    <font>
      <b val="1"/>
      <sz val="10"/>
    </font>
    <font>
      <b val="1"/>
      <color rgb="00FFFFFF"/>
      <sz val="14"/>
    </font>
    <font>
      <i val="1"/>
      <color rgb="00475569"/>
      <sz val="10"/>
    </font>
    <font>
      <b val="1"/>
      <color rgb="00FFFFFF"/>
      <sz val="10"/>
    </font>
    <font>
      <b val="1"/>
      <color rgb="00FFFFFF"/>
      <sz val="13"/>
    </font>
    <font>
      <i val="1"/>
      <color rgb="0064748B"/>
      <sz val="9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D80621"/>
      </patternFill>
    </fill>
    <fill>
      <patternFill patternType="solid">
        <fgColor rgb="00FFFBEB"/>
      </patternFill>
    </fill>
    <fill>
      <patternFill patternType="solid">
        <fgColor rgb="00334155"/>
      </patternFill>
    </fill>
    <fill>
      <patternFill patternType="solid">
        <fgColor rgb="0047556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3" borderId="1" applyAlignment="1" pivotButton="0" quotePrefix="0" xfId="0">
      <alignment horizontal="left" vertical="center" wrapText="1"/>
    </xf>
    <xf numFmtId="164" fontId="2" fillId="7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 wrapText="1"/>
    </xf>
    <xf numFmtId="3" fontId="2" fillId="7" borderId="1" applyAlignment="1" pivotButton="0" quotePrefix="0" xfId="0">
      <alignment horizontal="right" vertical="center"/>
    </xf>
    <xf numFmtId="1" fontId="2" fillId="7" borderId="1" applyAlignment="1" pivotButton="0" quotePrefix="0" xfId="0">
      <alignment horizontal="right" vertical="center"/>
    </xf>
    <xf numFmtId="10" fontId="2" fillId="7" borderId="1" applyAlignment="1" pivotButton="0" quotePrefix="0" xfId="0">
      <alignment horizontal="right" vertical="center"/>
    </xf>
    <xf numFmtId="0" fontId="7" fillId="8" borderId="1" applyAlignment="1" pivotButton="0" quotePrefix="0" xfId="0">
      <alignment horizontal="center" vertical="center" wrapText="1"/>
    </xf>
    <xf numFmtId="10" fontId="2" fillId="3" borderId="1" applyAlignment="1" pivotButton="0" quotePrefix="0" xfId="0">
      <alignment horizontal="center" vertical="center" wrapText="1"/>
    </xf>
    <xf numFmtId="1" fontId="2" fillId="3" borderId="1" applyAlignment="1" pivotButton="0" quotePrefix="0" xfId="0">
      <alignment horizontal="center" vertical="center" wrapText="1"/>
    </xf>
    <xf numFmtId="10" fontId="2" fillId="4" borderId="1" applyAlignment="1" pivotButton="0" quotePrefix="0" xfId="0">
      <alignment horizontal="center" vertical="center" wrapText="1"/>
    </xf>
    <xf numFmtId="1" fontId="2" fillId="4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0" fillId="8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9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Category Breakdown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'Summary Dashboard'!$A$20:$A$25</f>
            </numRef>
          </cat>
          <val>
            <numRef>
              <f>'Summary Dashboard'!$B$20:$B$25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vs Expenses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Dashboard'!B35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'Summary Dashboard'!$A$36:$A$37</f>
            </numRef>
          </cat>
          <val>
            <numRef>
              <f>'Summary Dashboard'!$B$36:$B$37</f>
            </numRef>
          </val>
        </ser>
        <ser>
          <idx val="1"/>
          <order val="1"/>
          <tx>
            <strRef>
              <f>'Summary Dashboard'!C35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'Summary Dashboard'!$A$36:$A$37</f>
            </numRef>
          </cat>
          <val>
            <numRef>
              <f>'Summary Dashboard'!$C$36:$C$37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17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4" customWidth="1" min="4" max="4"/>
    <col width="24" customWidth="1" min="5" max="5"/>
    <col width="14" customWidth="1" min="6" max="6"/>
    <col width="7" customWidth="1" min="7" max="7"/>
    <col width="10" customWidth="1" min="8" max="8"/>
    <col width="12" customWidth="1" min="9" max="9"/>
    <col width="10" customWidth="1" min="10" max="10"/>
    <col width="14" customWidth="1" min="11" max="11"/>
    <col width="13" customWidth="1" min="12" max="12"/>
    <col width="14" customWidth="1" min="13" max="13"/>
    <col width="16" customWidth="1" min="14" max="14"/>
    <col width="14" customWidth="1" min="15" max="15"/>
    <col width="15" customWidth="1" min="16" max="16"/>
    <col width="22" customWidth="1" min="17" max="17"/>
  </cols>
  <sheetData>
    <row r="1" ht="32" customHeight="1">
      <c r="A1" s="1" t="inlineStr">
        <is>
          <t>Date</t>
        </is>
      </c>
      <c r="B1" s="1" t="inlineStr">
        <is>
          <t>Platform / Client</t>
        </is>
      </c>
      <c r="C1" s="1" t="inlineStr">
        <is>
          <t>Type</t>
        </is>
      </c>
      <c r="D1" s="1" t="inlineStr">
        <is>
          <t>Category</t>
        </is>
      </c>
      <c r="E1" s="1" t="inlineStr">
        <is>
          <t>Description</t>
        </is>
      </c>
      <c r="F1" s="1" t="inlineStr">
        <is>
          <t>City</t>
        </is>
      </c>
      <c r="G1" s="1" t="inlineStr">
        <is>
          <t>State</t>
        </is>
      </c>
      <c r="H1" s="1" t="inlineStr">
        <is>
          <t>Mileage</t>
        </is>
      </c>
      <c r="I1" s="1" t="inlineStr">
        <is>
          <t>Units / Hours</t>
        </is>
      </c>
      <c r="J1" s="1" t="inlineStr">
        <is>
          <t>Rate</t>
        </is>
      </c>
      <c r="K1" s="1" t="inlineStr">
        <is>
          <t>Gross Amount</t>
        </is>
      </c>
      <c r="L1" s="1" t="inlineStr">
        <is>
          <t>Fees / Costs</t>
        </is>
      </c>
      <c r="M1" s="1" t="inlineStr">
        <is>
          <t>Net Amount</t>
        </is>
      </c>
      <c r="N1" s="1" t="inlineStr">
        <is>
          <t>Payment Method</t>
        </is>
      </c>
      <c r="O1" s="1" t="inlineStr">
        <is>
          <t>Receipt Status</t>
        </is>
      </c>
      <c r="P1" s="1" t="inlineStr">
        <is>
          <t>Tax Deductible?</t>
        </is>
      </c>
      <c r="Q1" s="1" t="inlineStr">
        <is>
          <t>Notes</t>
        </is>
      </c>
    </row>
    <row r="2">
      <c r="A2" s="2" t="inlineStr">
        <is>
          <t>04/03/2026</t>
        </is>
      </c>
      <c r="B2" s="2" t="inlineStr">
        <is>
          <t>Uber</t>
        </is>
      </c>
      <c r="C2" s="2" t="inlineStr">
        <is>
          <t>Income</t>
        </is>
      </c>
      <c r="D2" s="2" t="inlineStr">
        <is>
          <t>Rideshare</t>
        </is>
      </c>
      <c r="E2" s="3" t="inlineStr">
        <is>
          <t>Ride fares - morning shift</t>
        </is>
      </c>
      <c r="F2" s="2" t="inlineStr">
        <is>
          <t>Austin</t>
        </is>
      </c>
      <c r="G2" s="2" t="inlineStr">
        <is>
          <t>TX</t>
        </is>
      </c>
      <c r="H2" s="2" t="n">
        <v>42</v>
      </c>
      <c r="I2" s="2" t="n">
        <v>5.5</v>
      </c>
      <c r="J2" s="4" t="n">
        <v>18.5</v>
      </c>
      <c r="K2" s="4">
        <f>IF(C2="Income",I2*J2,0)</f>
        <v/>
      </c>
      <c r="L2" s="4" t="n">
        <v>3.2</v>
      </c>
      <c r="M2" s="4">
        <f>IF(C2="Income",K2-L2,-K2)</f>
        <v/>
      </c>
      <c r="N2" s="2" t="inlineStr">
        <is>
          <t>Direct Deposit</t>
        </is>
      </c>
      <c r="O2" s="2" t="inlineStr">
        <is>
          <t>Yes</t>
        </is>
      </c>
      <c r="P2" s="2">
        <f>IF(OR(D2="Mileage",D2="Fuel",D2="Supplies",D2="Phone",D2="Insurance",D2="Tolls",D2="Parking",D2="Equipment",D2="Cleaning"),"Yes","No")</f>
        <v/>
      </c>
      <c r="Q2" s="3" t="inlineStr">
        <is>
          <t>Peak hours bonus</t>
        </is>
      </c>
    </row>
    <row r="3">
      <c r="A3" s="5" t="inlineStr">
        <is>
          <t>04/07/2026</t>
        </is>
      </c>
      <c r="B3" s="5" t="inlineStr">
        <is>
          <t>DoorDash</t>
        </is>
      </c>
      <c r="C3" s="5" t="inlineStr">
        <is>
          <t>Income</t>
        </is>
      </c>
      <c r="D3" s="5" t="inlineStr">
        <is>
          <t>Delivery</t>
        </is>
      </c>
      <c r="E3" s="6" t="inlineStr">
        <is>
          <t>Food delivery - weekend</t>
        </is>
      </c>
      <c r="F3" s="5" t="inlineStr">
        <is>
          <t>Denver</t>
        </is>
      </c>
      <c r="G3" s="5" t="inlineStr">
        <is>
          <t>CO</t>
        </is>
      </c>
      <c r="H3" s="5" t="n">
        <v>38</v>
      </c>
      <c r="I3" s="5" t="n">
        <v>4</v>
      </c>
      <c r="J3" s="7" t="n">
        <v>14.75</v>
      </c>
      <c r="K3" s="7">
        <f>IF(C3="Income",I3*J3,0)</f>
        <v/>
      </c>
      <c r="L3" s="7" t="n">
        <v>2.85</v>
      </c>
      <c r="M3" s="7">
        <f>IF(C3="Income",K3-L3,-K3)</f>
        <v/>
      </c>
      <c r="N3" s="5" t="inlineStr">
        <is>
          <t>Direct Deposit</t>
        </is>
      </c>
      <c r="O3" s="5" t="inlineStr">
        <is>
          <t>Yes</t>
        </is>
      </c>
      <c r="P3" s="5">
        <f>IF(OR(D3="Mileage",D3="Fuel",D3="Supplies",D3="Phone",D3="Insurance",D3="Tolls",D3="Parking",D3="Equipment",D3="Cleaning"),"Yes","No")</f>
        <v/>
      </c>
      <c r="Q3" s="6" t="inlineStr">
        <is>
          <t>Good tip day</t>
        </is>
      </c>
    </row>
    <row r="4">
      <c r="A4" s="2" t="inlineStr">
        <is>
          <t>04/10/2026</t>
        </is>
      </c>
      <c r="B4" s="2" t="inlineStr">
        <is>
          <t>Shell</t>
        </is>
      </c>
      <c r="C4" s="2" t="inlineStr">
        <is>
          <t>Expense</t>
        </is>
      </c>
      <c r="D4" s="2" t="inlineStr">
        <is>
          <t>Fuel</t>
        </is>
      </c>
      <c r="E4" s="3" t="inlineStr">
        <is>
          <t>Gas fill-up</t>
        </is>
      </c>
      <c r="F4" s="2" t="inlineStr">
        <is>
          <t>Columbus</t>
        </is>
      </c>
      <c r="G4" s="2" t="inlineStr">
        <is>
          <t>OH</t>
        </is>
      </c>
      <c r="H4" s="2" t="n">
        <v>0</v>
      </c>
      <c r="I4" s="2" t="n">
        <v>0</v>
      </c>
      <c r="J4" s="4" t="n">
        <v>0</v>
      </c>
      <c r="K4" s="4" t="n">
        <v>55.4</v>
      </c>
      <c r="L4" s="4" t="n">
        <v>0</v>
      </c>
      <c r="M4" s="4">
        <f>IF(C4="Income",K4-L4,-K4)</f>
        <v/>
      </c>
      <c r="N4" s="2" t="inlineStr">
        <is>
          <t>Debit Card</t>
        </is>
      </c>
      <c r="O4" s="2" t="inlineStr">
        <is>
          <t>Yes</t>
        </is>
      </c>
      <c r="P4" s="2">
        <f>IF(OR(D4="Mileage",D4="Fuel",D4="Supplies",D4="Phone",D4="Insurance",D4="Tolls",D4="Parking",D4="Equipment",D4="Cleaning"),"Yes","No")</f>
        <v/>
      </c>
      <c r="Q4" s="3" t="inlineStr">
        <is>
          <t>Full tank</t>
        </is>
      </c>
    </row>
    <row r="5">
      <c r="A5" s="5" t="inlineStr">
        <is>
          <t>04/10/2026</t>
        </is>
      </c>
      <c r="B5" s="5" t="inlineStr">
        <is>
          <t>Walmart</t>
        </is>
      </c>
      <c r="C5" s="5" t="inlineStr">
        <is>
          <t>Expense</t>
        </is>
      </c>
      <c r="D5" s="5" t="inlineStr">
        <is>
          <t>Supplies</t>
        </is>
      </c>
      <c r="E5" s="6" t="inlineStr">
        <is>
          <t>Insulated delivery bags</t>
        </is>
      </c>
      <c r="F5" s="5" t="inlineStr">
        <is>
          <t>Columbus</t>
        </is>
      </c>
      <c r="G5" s="5" t="inlineStr">
        <is>
          <t>OH</t>
        </is>
      </c>
      <c r="H5" s="5" t="n">
        <v>0</v>
      </c>
      <c r="I5" s="5" t="n">
        <v>0</v>
      </c>
      <c r="J5" s="7" t="n">
        <v>0</v>
      </c>
      <c r="K5" s="7" t="n">
        <v>32.15</v>
      </c>
      <c r="L5" s="7" t="n">
        <v>0</v>
      </c>
      <c r="M5" s="7">
        <f>IF(C5="Income",K5-L5,-K5)</f>
        <v/>
      </c>
      <c r="N5" s="5" t="inlineStr">
        <is>
          <t>Credit Card</t>
        </is>
      </c>
      <c r="O5" s="5" t="inlineStr">
        <is>
          <t>Yes</t>
        </is>
      </c>
      <c r="P5" s="5">
        <f>IF(OR(D5="Mileage",D5="Fuel",D5="Supplies",D5="Phone",D5="Insurance",D5="Tolls",D5="Parking",D5="Equipment",D5="Cleaning"),"Yes","No")</f>
        <v/>
      </c>
      <c r="Q5" s="6" t="inlineStr">
        <is>
          <t>2 bags</t>
        </is>
      </c>
    </row>
    <row r="6">
      <c r="A6" s="2" t="inlineStr">
        <is>
          <t>04/14/2026</t>
        </is>
      </c>
      <c r="B6" s="2" t="inlineStr">
        <is>
          <t>AT&amp;T</t>
        </is>
      </c>
      <c r="C6" s="2" t="inlineStr">
        <is>
          <t>Expense</t>
        </is>
      </c>
      <c r="D6" s="2" t="inlineStr">
        <is>
          <t>Phone</t>
        </is>
      </c>
      <c r="E6" s="3" t="inlineStr">
        <is>
          <t>Monthly phone bill - biz use</t>
        </is>
      </c>
      <c r="F6" s="2" t="inlineStr">
        <is>
          <t>Phoenix</t>
        </is>
      </c>
      <c r="G6" s="2" t="inlineStr">
        <is>
          <t>AZ</t>
        </is>
      </c>
      <c r="H6" s="2" t="n">
        <v>0</v>
      </c>
      <c r="I6" s="2" t="n">
        <v>0</v>
      </c>
      <c r="J6" s="4" t="n">
        <v>0</v>
      </c>
      <c r="K6" s="4" t="n">
        <v>85</v>
      </c>
      <c r="L6" s="4" t="n">
        <v>0</v>
      </c>
      <c r="M6" s="4">
        <f>IF(C6="Income",K6-L6,-K6)</f>
        <v/>
      </c>
      <c r="N6" s="2" t="inlineStr">
        <is>
          <t>Auto-pay</t>
        </is>
      </c>
      <c r="O6" s="2" t="inlineStr">
        <is>
          <t>Yes</t>
        </is>
      </c>
      <c r="P6" s="2">
        <f>IF(OR(D6="Mileage",D6="Fuel",D6="Supplies",D6="Phone",D6="Insurance",D6="Tolls",D6="Parking",D6="Equipment",D6="Cleaning"),"Yes","No")</f>
        <v/>
      </c>
      <c r="Q6" s="3" t="inlineStr">
        <is>
          <t>75% biz use</t>
        </is>
      </c>
    </row>
    <row r="7">
      <c r="A7" s="5" t="inlineStr">
        <is>
          <t>04/17/2026</t>
        </is>
      </c>
      <c r="B7" s="5" t="inlineStr">
        <is>
          <t>Instacart</t>
        </is>
      </c>
      <c r="C7" s="5" t="inlineStr">
        <is>
          <t>Income</t>
        </is>
      </c>
      <c r="D7" s="5" t="inlineStr">
        <is>
          <t>Delivery</t>
        </is>
      </c>
      <c r="E7" s="6" t="inlineStr">
        <is>
          <t>Grocery deliveries</t>
        </is>
      </c>
      <c r="F7" s="5" t="inlineStr">
        <is>
          <t>Atlanta</t>
        </is>
      </c>
      <c r="G7" s="5" t="inlineStr">
        <is>
          <t>GA</t>
        </is>
      </c>
      <c r="H7" s="5" t="n">
        <v>55</v>
      </c>
      <c r="I7" s="5" t="n">
        <v>6</v>
      </c>
      <c r="J7" s="7" t="n">
        <v>16</v>
      </c>
      <c r="K7" s="7">
        <f>IF(C7="Income",I7*J7,0)</f>
        <v/>
      </c>
      <c r="L7" s="7" t="n">
        <v>4.1</v>
      </c>
      <c r="M7" s="7">
        <f>IF(C7="Income",K7-L7,-K7)</f>
        <v/>
      </c>
      <c r="N7" s="5" t="inlineStr">
        <is>
          <t>Direct Deposit</t>
        </is>
      </c>
      <c r="O7" s="5" t="inlineStr">
        <is>
          <t>Yes</t>
        </is>
      </c>
      <c r="P7" s="5">
        <f>IF(OR(D7="Mileage",D7="Fuel",D7="Supplies",D7="Phone",D7="Insurance",D7="Tolls",D7="Parking",D7="Equipment",D7="Cleaning"),"Yes","No")</f>
        <v/>
      </c>
      <c r="Q7" s="6" t="inlineStr">
        <is>
          <t>3 batches</t>
        </is>
      </c>
    </row>
    <row r="8">
      <c r="A8" s="2" t="inlineStr">
        <is>
          <t>04/17/2026</t>
        </is>
      </c>
      <c r="B8" s="2" t="inlineStr">
        <is>
          <t>City Lot</t>
        </is>
      </c>
      <c r="C8" s="2" t="inlineStr">
        <is>
          <t>Expense</t>
        </is>
      </c>
      <c r="D8" s="2" t="inlineStr">
        <is>
          <t>Parking</t>
        </is>
      </c>
      <c r="E8" s="3" t="inlineStr">
        <is>
          <t>Downtown parking</t>
        </is>
      </c>
      <c r="F8" s="2" t="inlineStr">
        <is>
          <t>Atlanta</t>
        </is>
      </c>
      <c r="G8" s="2" t="inlineStr">
        <is>
          <t>GA</t>
        </is>
      </c>
      <c r="H8" s="2" t="n">
        <v>0</v>
      </c>
      <c r="I8" s="2" t="n">
        <v>0</v>
      </c>
      <c r="J8" s="4" t="n">
        <v>0</v>
      </c>
      <c r="K8" s="4" t="n">
        <v>12</v>
      </c>
      <c r="L8" s="4" t="n">
        <v>0</v>
      </c>
      <c r="M8" s="4">
        <f>IF(C8="Income",K8-L8,-K8)</f>
        <v/>
      </c>
      <c r="N8" s="2" t="inlineStr">
        <is>
          <t>Cash</t>
        </is>
      </c>
      <c r="O8" s="2" t="inlineStr">
        <is>
          <t>Yes</t>
        </is>
      </c>
      <c r="P8" s="2">
        <f>IF(OR(D8="Mileage",D8="Fuel",D8="Supplies",D8="Phone",D8="Insurance",D8="Tolls",D8="Parking",D8="Equipment",D8="Cleaning"),"Yes","No")</f>
        <v/>
      </c>
      <c r="Q8" s="3" t="inlineStr">
        <is>
          <t>Paid lot</t>
        </is>
      </c>
    </row>
    <row r="9">
      <c r="A9" s="5" t="inlineStr">
        <is>
          <t>04/21/2026</t>
        </is>
      </c>
      <c r="B9" s="5" t="inlineStr">
        <is>
          <t>Amazon Flex</t>
        </is>
      </c>
      <c r="C9" s="5" t="inlineStr">
        <is>
          <t>Income</t>
        </is>
      </c>
      <c r="D9" s="5" t="inlineStr">
        <is>
          <t>Delivery</t>
        </is>
      </c>
      <c r="E9" s="6" t="inlineStr">
        <is>
          <t>Package delivery routes</t>
        </is>
      </c>
      <c r="F9" s="5" t="inlineStr">
        <is>
          <t>Seattle</t>
        </is>
      </c>
      <c r="G9" s="5" t="inlineStr">
        <is>
          <t>WA</t>
        </is>
      </c>
      <c r="H9" s="5" t="n">
        <v>61</v>
      </c>
      <c r="I9" s="5" t="n">
        <v>5</v>
      </c>
      <c r="J9" s="7" t="n">
        <v>20</v>
      </c>
      <c r="K9" s="7">
        <f>IF(C9="Income",I9*J9,0)</f>
        <v/>
      </c>
      <c r="L9" s="7" t="n">
        <v>2.5</v>
      </c>
      <c r="M9" s="7">
        <f>IF(C9="Income",K9-L9,-K9)</f>
        <v/>
      </c>
      <c r="N9" s="5" t="inlineStr">
        <is>
          <t>Direct Deposit</t>
        </is>
      </c>
      <c r="O9" s="5" t="inlineStr">
        <is>
          <t>Yes</t>
        </is>
      </c>
      <c r="P9" s="5">
        <f>IF(OR(D9="Mileage",D9="Fuel",D9="Supplies",D9="Phone",D9="Insurance",D9="Tolls",D9="Parking",D9="Equipment",D9="Cleaning"),"Yes","No")</f>
        <v/>
      </c>
      <c r="Q9" s="6" t="inlineStr">
        <is>
          <t>3-hr block</t>
        </is>
      </c>
    </row>
    <row r="10">
      <c r="A10" s="2" t="inlineStr">
        <is>
          <t>04/21/2026</t>
        </is>
      </c>
      <c r="B10" s="2" t="inlineStr">
        <is>
          <t>ORCA Tolls</t>
        </is>
      </c>
      <c r="C10" s="2" t="inlineStr">
        <is>
          <t>Expense</t>
        </is>
      </c>
      <c r="D10" s="2" t="inlineStr">
        <is>
          <t>Tolls</t>
        </is>
      </c>
      <c r="E10" s="3" t="inlineStr">
        <is>
          <t>Bridge tolls - delivery route</t>
        </is>
      </c>
      <c r="F10" s="2" t="inlineStr">
        <is>
          <t>Seattle</t>
        </is>
      </c>
      <c r="G10" s="2" t="inlineStr">
        <is>
          <t>WA</t>
        </is>
      </c>
      <c r="H10" s="2" t="n">
        <v>0</v>
      </c>
      <c r="I10" s="2" t="n">
        <v>0</v>
      </c>
      <c r="J10" s="4" t="n">
        <v>0</v>
      </c>
      <c r="K10" s="4" t="n">
        <v>18.5</v>
      </c>
      <c r="L10" s="4" t="n">
        <v>0</v>
      </c>
      <c r="M10" s="4">
        <f>IF(C10="Income",K10-L10,-K10)</f>
        <v/>
      </c>
      <c r="N10" s="2" t="inlineStr">
        <is>
          <t>EZ-Pass</t>
        </is>
      </c>
      <c r="O10" s="2" t="inlineStr">
        <is>
          <t>Yes</t>
        </is>
      </c>
      <c r="P10" s="2">
        <f>IF(OR(D10="Mileage",D10="Fuel",D10="Supplies",D10="Phone",D10="Insurance",D10="Tolls",D10="Parking",D10="Equipment",D10="Cleaning"),"Yes","No")</f>
        <v/>
      </c>
      <c r="Q10" s="3" t="inlineStr">
        <is>
          <t>SR-99 tunnel</t>
        </is>
      </c>
    </row>
    <row r="11">
      <c r="A11" s="5" t="inlineStr">
        <is>
          <t>04/25/2026</t>
        </is>
      </c>
      <c r="B11" s="5" t="inlineStr">
        <is>
          <t>Handy</t>
        </is>
      </c>
      <c r="C11" s="5" t="inlineStr">
        <is>
          <t>Income</t>
        </is>
      </c>
      <c r="D11" s="5" t="inlineStr">
        <is>
          <t>Cleaning</t>
        </is>
      </c>
      <c r="E11" s="6" t="inlineStr">
        <is>
          <t>Home cleaning gig</t>
        </is>
      </c>
      <c r="F11" s="5" t="inlineStr">
        <is>
          <t>Nashville</t>
        </is>
      </c>
      <c r="G11" s="5" t="inlineStr">
        <is>
          <t>TN</t>
        </is>
      </c>
      <c r="H11" s="5" t="n">
        <v>14</v>
      </c>
      <c r="I11" s="5" t="n">
        <v>3.5</v>
      </c>
      <c r="J11" s="7" t="n">
        <v>22</v>
      </c>
      <c r="K11" s="7">
        <f>IF(C11="Income",I11*J11,0)</f>
        <v/>
      </c>
      <c r="L11" s="7" t="n">
        <v>5.5</v>
      </c>
      <c r="M11" s="7">
        <f>IF(C11="Income",K11-L11,-K11)</f>
        <v/>
      </c>
      <c r="N11" s="5" t="inlineStr">
        <is>
          <t>Direct Deposit</t>
        </is>
      </c>
      <c r="O11" s="5" t="inlineStr">
        <is>
          <t>Yes</t>
        </is>
      </c>
      <c r="P11" s="5">
        <f>IF(OR(D11="Mileage",D11="Fuel",D11="Supplies",D11="Phone",D11="Insurance",D11="Tolls",D11="Parking",D11="Equipment",D11="Cleaning"),"Yes","No")</f>
        <v/>
      </c>
      <c r="Q11" s="6" t="inlineStr">
        <is>
          <t>2-bed house</t>
        </is>
      </c>
    </row>
    <row r="12">
      <c r="A12" s="2" t="inlineStr">
        <is>
          <t>04/28/2026</t>
        </is>
      </c>
      <c r="B12" s="2" t="inlineStr">
        <is>
          <t>Best Buy</t>
        </is>
      </c>
      <c r="C12" s="2" t="inlineStr">
        <is>
          <t>Expense</t>
        </is>
      </c>
      <c r="D12" s="2" t="inlineStr">
        <is>
          <t>Equipment</t>
        </is>
      </c>
      <c r="E12" s="3" t="inlineStr">
        <is>
          <t>Phone mount and car charger</t>
        </is>
      </c>
      <c r="F12" s="2" t="inlineStr">
        <is>
          <t>Charlotte</t>
        </is>
      </c>
      <c r="G12" s="2" t="inlineStr">
        <is>
          <t>NC</t>
        </is>
      </c>
      <c r="H12" s="2" t="n">
        <v>0</v>
      </c>
      <c r="I12" s="2" t="n">
        <v>0</v>
      </c>
      <c r="J12" s="4" t="n">
        <v>0</v>
      </c>
      <c r="K12" s="4" t="n">
        <v>47.99</v>
      </c>
      <c r="L12" s="4" t="n">
        <v>0</v>
      </c>
      <c r="M12" s="4">
        <f>IF(C12="Income",K12-L12,-K12)</f>
        <v/>
      </c>
      <c r="N12" s="2" t="inlineStr">
        <is>
          <t>Credit Card</t>
        </is>
      </c>
      <c r="O12" s="2" t="inlineStr">
        <is>
          <t>Yes</t>
        </is>
      </c>
      <c r="P12" s="2">
        <f>IF(OR(D12="Mileage",D12="Fuel",D12="Supplies",D12="Phone",D12="Insurance",D12="Tolls",D12="Parking",D12="Equipment",D12="Cleaning"),"Yes","No")</f>
        <v/>
      </c>
      <c r="Q12" s="3" t="inlineStr">
        <is>
          <t>For rideshare</t>
        </is>
      </c>
    </row>
    <row r="13">
      <c r="A13" s="5" t="inlineStr">
        <is>
          <t>05/02/2026</t>
        </is>
      </c>
      <c r="B13" s="5" t="inlineStr">
        <is>
          <t>Lyft</t>
        </is>
      </c>
      <c r="C13" s="5" t="inlineStr">
        <is>
          <t>Income</t>
        </is>
      </c>
      <c r="D13" s="5" t="inlineStr">
        <is>
          <t>Rideshare</t>
        </is>
      </c>
      <c r="E13" s="6" t="inlineStr">
        <is>
          <t>Weekend ride fares</t>
        </is>
      </c>
      <c r="F13" s="5" t="inlineStr">
        <is>
          <t>San Diego</t>
        </is>
      </c>
      <c r="G13" s="5" t="inlineStr">
        <is>
          <t>CA</t>
        </is>
      </c>
      <c r="H13" s="5" t="n">
        <v>48</v>
      </c>
      <c r="I13" s="5" t="n">
        <v>6</v>
      </c>
      <c r="J13" s="7" t="n">
        <v>17.5</v>
      </c>
      <c r="K13" s="7">
        <f>IF(C13="Income",I13*J13,0)</f>
        <v/>
      </c>
      <c r="L13" s="7" t="n">
        <v>3.75</v>
      </c>
      <c r="M13" s="7">
        <f>IF(C13="Income",K13-L13,-K13)</f>
        <v/>
      </c>
      <c r="N13" s="5" t="inlineStr">
        <is>
          <t>Direct Deposit</t>
        </is>
      </c>
      <c r="O13" s="5" t="inlineStr">
        <is>
          <t>Yes</t>
        </is>
      </c>
      <c r="P13" s="5">
        <f>IF(OR(D13="Mileage",D13="Fuel",D13="Supplies",D13="Phone",D13="Insurance",D13="Tolls",D13="Parking",D13="Equipment",D13="Cleaning"),"Yes","No")</f>
        <v/>
      </c>
      <c r="Q13" s="6" t="inlineStr">
        <is>
          <t>Surge pricing</t>
        </is>
      </c>
    </row>
    <row r="14">
      <c r="A14" s="2" t="inlineStr">
        <is>
          <t>05/05/2026</t>
        </is>
      </c>
      <c r="B14" s="2" t="inlineStr">
        <is>
          <t>E-ZPass</t>
        </is>
      </c>
      <c r="C14" s="2" t="inlineStr">
        <is>
          <t>Expense</t>
        </is>
      </c>
      <c r="D14" s="2" t="inlineStr">
        <is>
          <t>Tolls</t>
        </is>
      </c>
      <c r="E14" s="3" t="inlineStr">
        <is>
          <t>Monthly toll statement</t>
        </is>
      </c>
      <c r="F14" s="2" t="inlineStr">
        <is>
          <t>Portland</t>
        </is>
      </c>
      <c r="G14" s="2" t="inlineStr">
        <is>
          <t>OR</t>
        </is>
      </c>
      <c r="H14" s="2" t="n">
        <v>0</v>
      </c>
      <c r="I14" s="2" t="n">
        <v>0</v>
      </c>
      <c r="J14" s="4" t="n">
        <v>0</v>
      </c>
      <c r="K14" s="4" t="n">
        <v>22</v>
      </c>
      <c r="L14" s="4" t="n">
        <v>0</v>
      </c>
      <c r="M14" s="4">
        <f>IF(C14="Income",K14-L14,-K14)</f>
        <v/>
      </c>
      <c r="N14" s="2" t="inlineStr">
        <is>
          <t>Auto-pay</t>
        </is>
      </c>
      <c r="O14" s="2" t="inlineStr">
        <is>
          <t>Yes</t>
        </is>
      </c>
      <c r="P14" s="2">
        <f>IF(OR(D14="Mileage",D14="Fuel",D14="Supplies",D14="Phone",D14="Insurance",D14="Tolls",D14="Parking",D14="Equipment",D14="Cleaning"),"Yes","No")</f>
        <v/>
      </c>
      <c r="Q14" s="3" t="inlineStr">
        <is>
          <t>I-205 bridge</t>
        </is>
      </c>
    </row>
    <row r="15"/>
    <row r="16">
      <c r="A16" s="8" t="inlineStr">
        <is>
          <t>TOTALS</t>
        </is>
      </c>
      <c r="B16" s="9" t="n"/>
      <c r="C16" s="9" t="n"/>
      <c r="D16" s="9" t="n"/>
      <c r="E16" s="9" t="n"/>
      <c r="F16" s="9" t="n"/>
      <c r="G16" s="9" t="n"/>
      <c r="H16" s="10">
        <f>SUM(H2:H14)</f>
        <v/>
      </c>
      <c r="I16" s="10">
        <f>SUM(I2:I14)</f>
        <v/>
      </c>
      <c r="J16" s="9" t="n"/>
      <c r="K16" s="11">
        <f>SUM(K2:K14)</f>
        <v/>
      </c>
      <c r="L16" s="11">
        <f>SUM(L2:L14)</f>
        <v/>
      </c>
      <c r="M16" s="11">
        <f>SUM(M2:M14)</f>
        <v/>
      </c>
      <c r="N16" s="9" t="n"/>
      <c r="O16" s="9" t="n"/>
      <c r="P16" s="9" t="n"/>
      <c r="Q16" s="9" t="n"/>
    </row>
  </sheetData>
  <dataValidations count="2">
    <dataValidation sqref="C2:C200" showErrorMessage="1" showInputMessage="1" allowBlank="0" type="list">
      <formula1>"Income,Expense"</formula1>
    </dataValidation>
    <dataValidation sqref="O2:O200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6" customHeight="1">
      <c r="A1" s="12" t="inlineStr">
        <is>
          <t>GIG WORKER — INCOME &amp; EXPENSE SUMMARY DASHBOARD</t>
        </is>
      </c>
    </row>
    <row r="2">
      <c r="A2" s="13" t="inlineStr">
        <is>
          <t>Report Period: April–May 2026</t>
        </is>
      </c>
    </row>
    <row r="3"/>
    <row r="4">
      <c r="A4" s="14" t="inlineStr">
        <is>
          <t>KEY METRICS</t>
        </is>
      </c>
      <c r="B4" s="34" t="n"/>
    </row>
    <row r="5">
      <c r="A5" s="16" t="inlineStr">
        <is>
          <t>Total Gross Income</t>
        </is>
      </c>
      <c r="B5" s="17">
        <f>SUMIF(Transactions!C:C,"Income",Transactions!K:K)</f>
        <v/>
      </c>
    </row>
    <row r="6">
      <c r="A6" s="18" t="inlineStr">
        <is>
          <t>Total Expenses</t>
        </is>
      </c>
      <c r="B6" s="17">
        <f>SUMIF(Transactions!C:C,"Expense",Transactions!K:K)</f>
        <v/>
      </c>
    </row>
    <row r="7">
      <c r="A7" s="16" t="inlineStr">
        <is>
          <t>Net Income</t>
        </is>
      </c>
      <c r="B7" s="17">
        <f>B5-B6</f>
        <v/>
      </c>
    </row>
    <row r="8">
      <c r="A8" s="18" t="inlineStr">
        <is>
          <t>Total Deductible Expenses</t>
        </is>
      </c>
      <c r="B8" s="17">
        <f>SUMIF(Transactions!P:P,"Yes",Transactions!K:K)</f>
        <v/>
      </c>
    </row>
    <row r="9">
      <c r="A9" s="16" t="inlineStr">
        <is>
          <t>Total Mileage (miles)</t>
        </is>
      </c>
      <c r="B9" s="19">
        <f>SUMIF(Transactions!C:C,"Income",Transactions!H:H)</f>
        <v/>
      </c>
    </row>
    <row r="10">
      <c r="A10" s="18" t="inlineStr">
        <is>
          <t>Average Income per Transaction</t>
        </is>
      </c>
      <c r="B10" s="17">
        <f>IFERROR(B5/COUNTIF(Transactions!C:C,"Income"),0)</f>
        <v/>
      </c>
    </row>
    <row r="11">
      <c r="A11" s="16" t="inlineStr">
        <is>
          <t>Income Transactions Count</t>
        </is>
      </c>
      <c r="B11" s="20">
        <f>COUNTIF(Transactions!C:C,"Income")</f>
        <v/>
      </c>
    </row>
    <row r="12">
      <c r="A12" s="18" t="inlineStr">
        <is>
          <t>Expense Transactions Count</t>
        </is>
      </c>
      <c r="B12" s="20">
        <f>COUNTIF(Transactions!C:C,"Expense")</f>
        <v/>
      </c>
    </row>
    <row r="13">
      <c r="A13" s="16" t="inlineStr">
        <is>
          <t>Expense Ratio %</t>
        </is>
      </c>
      <c r="B13" s="21">
        <f>IFERROR(B6/B5,0)</f>
        <v/>
      </c>
    </row>
    <row r="14">
      <c r="A14" s="18" t="inlineStr">
        <is>
          <t>Estimated SE Tax (15.3%)</t>
        </is>
      </c>
      <c r="B14" s="17">
        <f>IFERROR(B7*0.153,0)</f>
        <v/>
      </c>
    </row>
    <row r="15">
      <c r="A15" s="16" t="inlineStr">
        <is>
          <t>Quarterly Set-Aside (25%)</t>
        </is>
      </c>
      <c r="B15" s="17">
        <f>IFERROR(B7*0.25,0)</f>
        <v/>
      </c>
    </row>
    <row r="16"/>
    <row r="17"/>
    <row r="18">
      <c r="A18" s="14" t="inlineStr">
        <is>
          <t>EXPENSE BREAKDOWN BY CATEGORY</t>
        </is>
      </c>
      <c r="B18" s="35" t="n"/>
      <c r="C18" s="35" t="n"/>
      <c r="D18" s="34" t="n"/>
    </row>
    <row r="19">
      <c r="A19" s="22" t="inlineStr">
        <is>
          <t>Category</t>
        </is>
      </c>
      <c r="B19" s="22" t="inlineStr">
        <is>
          <t>Total Spent</t>
        </is>
      </c>
      <c r="C19" s="22" t="inlineStr">
        <is>
          <t>% of Expenses</t>
        </is>
      </c>
      <c r="D19" s="22" t="inlineStr">
        <is>
          <t>Tx Count</t>
        </is>
      </c>
    </row>
    <row r="20">
      <c r="A20" s="2" t="inlineStr">
        <is>
          <t>Fuel</t>
        </is>
      </c>
      <c r="B20" s="17">
        <f>IFERROR(SUMIF(Transactions!D:D,A20,Transactions!K:K),0)</f>
        <v/>
      </c>
      <c r="C20" s="23">
        <f>IFERROR(B20/B6,0)</f>
        <v/>
      </c>
      <c r="D20" s="24">
        <f>IFERROR(COUNTIF(Transactions!D:D,A20),0)</f>
        <v/>
      </c>
    </row>
    <row r="21">
      <c r="A21" s="5" t="inlineStr">
        <is>
          <t>Supplies</t>
        </is>
      </c>
      <c r="B21" s="17">
        <f>IFERROR(SUMIF(Transactions!D:D,A21,Transactions!K:K),0)</f>
        <v/>
      </c>
      <c r="C21" s="25">
        <f>IFERROR(B21/B6,0)</f>
        <v/>
      </c>
      <c r="D21" s="26">
        <f>IFERROR(COUNTIF(Transactions!D:D,A21),0)</f>
        <v/>
      </c>
    </row>
    <row r="22">
      <c r="A22" s="2" t="inlineStr">
        <is>
          <t>Phone</t>
        </is>
      </c>
      <c r="B22" s="17">
        <f>IFERROR(SUMIF(Transactions!D:D,A22,Transactions!K:K),0)</f>
        <v/>
      </c>
      <c r="C22" s="23">
        <f>IFERROR(B22/B6,0)</f>
        <v/>
      </c>
      <c r="D22" s="24">
        <f>IFERROR(COUNTIF(Transactions!D:D,A22),0)</f>
        <v/>
      </c>
    </row>
    <row r="23">
      <c r="A23" s="5" t="inlineStr">
        <is>
          <t>Parking</t>
        </is>
      </c>
      <c r="B23" s="17">
        <f>IFERROR(SUMIF(Transactions!D:D,A23,Transactions!K:K),0)</f>
        <v/>
      </c>
      <c r="C23" s="25">
        <f>IFERROR(B23/B6,0)</f>
        <v/>
      </c>
      <c r="D23" s="26">
        <f>IFERROR(COUNTIF(Transactions!D:D,A23),0)</f>
        <v/>
      </c>
    </row>
    <row r="24">
      <c r="A24" s="2" t="inlineStr">
        <is>
          <t>Tolls</t>
        </is>
      </c>
      <c r="B24" s="17">
        <f>IFERROR(SUMIF(Transactions!D:D,A24,Transactions!K:K),0)</f>
        <v/>
      </c>
      <c r="C24" s="23">
        <f>IFERROR(B24/B6,0)</f>
        <v/>
      </c>
      <c r="D24" s="24">
        <f>IFERROR(COUNTIF(Transactions!D:D,A24),0)</f>
        <v/>
      </c>
    </row>
    <row r="25">
      <c r="A25" s="5" t="inlineStr">
        <is>
          <t>Equipment</t>
        </is>
      </c>
      <c r="B25" s="17">
        <f>IFERROR(SUMIF(Transactions!D:D,A25,Transactions!K:K),0)</f>
        <v/>
      </c>
      <c r="C25" s="25">
        <f>IFERROR(B25/B6,0)</f>
        <v/>
      </c>
      <c r="D25" s="26">
        <f>IFERROR(COUNTIF(Transactions!D:D,A25),0)</f>
        <v/>
      </c>
    </row>
    <row r="26"/>
    <row r="27"/>
    <row r="28"/>
    <row r="29"/>
    <row r="30"/>
    <row r="31"/>
    <row r="32"/>
    <row r="33"/>
    <row r="34">
      <c r="A34" s="27" t="inlineStr">
        <is>
          <t>MONTHLY INCOME VS EXPENSES</t>
        </is>
      </c>
    </row>
    <row r="35">
      <c r="A35" s="22" t="inlineStr">
        <is>
          <t>Month</t>
        </is>
      </c>
      <c r="B35" s="22" t="inlineStr">
        <is>
          <t>Income</t>
        </is>
      </c>
      <c r="C35" s="22" t="inlineStr">
        <is>
          <t>Expenses</t>
        </is>
      </c>
    </row>
    <row r="36">
      <c r="A36" s="2" t="inlineStr">
        <is>
          <t>April 2026</t>
        </is>
      </c>
      <c r="B36" s="17">
        <f>SUMIFS(Transactions!K:K,Transactions!C:C,"Income",Transactions!A:A,"&gt;="&amp;DATE(2026,4,1),Transactions!A:A,"&lt;="&amp;DATE(2026,4,30))</f>
        <v/>
      </c>
      <c r="C36" s="17">
        <f>SUMIFS(Transactions!K:K,Transactions!C:C,"Expense",Transactions!A:A,"&gt;="&amp;DATE(2026,4,1),Transactions!A:A,"&lt;="&amp;DATE(2026,4,30))</f>
        <v/>
      </c>
    </row>
    <row r="37">
      <c r="A37" s="5" t="inlineStr">
        <is>
          <t>May 2026</t>
        </is>
      </c>
      <c r="B37" s="17">
        <f>SUMIFS(Transactions!K:K,Transactions!C:C,"Income",Transactions!A:A,"&gt;="&amp;DATE(2026,5,1),Transactions!A:A,"&lt;="&amp;DATE(2026,5,31))</f>
        <v/>
      </c>
      <c r="C37" s="17">
        <f>SUMIFS(Transactions!K:K,Transactions!C:C,"Expense",Transactions!A:A,"&gt;="&amp;DATE(2026,5,1),Transactions!A:A,"&lt;="&amp;DATE(2026,5,31))</f>
        <v/>
      </c>
    </row>
  </sheetData>
  <mergeCells count="3">
    <mergeCell ref="A1:E1"/>
    <mergeCell ref="A4:B4"/>
    <mergeCell ref="A18:D1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20" customWidth="1" min="3" max="3"/>
    <col width="36" customWidth="1" min="4" max="4"/>
    <col width="32" customWidth="1" min="5" max="5"/>
    <col width="12" customWidth="1" min="6" max="6"/>
  </cols>
  <sheetData>
    <row r="1" ht="32" customHeight="1">
      <c r="A1" s="28" t="inlineStr">
        <is>
          <t>EXPENSE CATEGORIES — IRS REFERENCE &amp; TAX TREATMENT</t>
        </is>
      </c>
      <c r="B1" s="35" t="n"/>
      <c r="C1" s="35" t="n"/>
      <c r="D1" s="35" t="n"/>
      <c r="E1" s="35" t="n"/>
      <c r="F1" s="34" t="n"/>
    </row>
    <row r="2">
      <c r="A2" s="14" t="inlineStr">
        <is>
          <t>Category</t>
        </is>
      </c>
      <c r="B2" s="14" t="inlineStr">
        <is>
          <t>Description</t>
        </is>
      </c>
      <c r="C2" s="14" t="inlineStr">
        <is>
          <t>Typically Deductible?</t>
        </is>
      </c>
      <c r="D2" s="14" t="inlineStr">
        <is>
          <t>IRS / Gig Notes</t>
        </is>
      </c>
      <c r="E2" s="14" t="inlineStr">
        <is>
          <t>Example Allowed Use</t>
        </is>
      </c>
      <c r="F2" s="14" t="inlineStr">
        <is>
          <t>Sort Order</t>
        </is>
      </c>
    </row>
    <row r="3">
      <c r="A3" s="2" t="inlineStr">
        <is>
          <t>Mileage</t>
        </is>
      </c>
      <c r="B3" s="3" t="inlineStr">
        <is>
          <t>Miles driven for gig work</t>
        </is>
      </c>
      <c r="C3" s="2" t="inlineStr">
        <is>
          <t>Yes</t>
        </is>
      </c>
      <c r="D3" s="3" t="inlineStr">
        <is>
          <t>IRS std mileage rate 67 cents/mi (2026); log required</t>
        </is>
      </c>
      <c r="E3" s="3" t="inlineStr">
        <is>
          <t>Delivery, rideshare, client visit</t>
        </is>
      </c>
      <c r="F3" s="2" t="n">
        <v>1</v>
      </c>
    </row>
    <row r="4">
      <c r="A4" s="5" t="inlineStr">
        <is>
          <t>Fuel</t>
        </is>
      </c>
      <c r="B4" s="6" t="inlineStr">
        <is>
          <t>Gasoline or diesel for biz vehicle</t>
        </is>
      </c>
      <c r="C4" s="5" t="inlineStr">
        <is>
          <t>Yes</t>
        </is>
      </c>
      <c r="D4" s="6" t="inlineStr">
        <is>
          <t>Deductible under actual expense method; not both</t>
        </is>
      </c>
      <c r="E4" s="6" t="inlineStr">
        <is>
          <t>Fill-up for delivery shift</t>
        </is>
      </c>
      <c r="F4" s="5" t="n">
        <v>2</v>
      </c>
    </row>
    <row r="5">
      <c r="A5" s="2" t="inlineStr">
        <is>
          <t>Parking</t>
        </is>
      </c>
      <c r="B5" s="3" t="inlineStr">
        <is>
          <t>Parking fees at delivery/pickup</t>
        </is>
      </c>
      <c r="C5" s="2" t="inlineStr">
        <is>
          <t>Yes</t>
        </is>
      </c>
      <c r="D5" s="3" t="inlineStr">
        <is>
          <t>Parking for gig work is deductible; commuting is not</t>
        </is>
      </c>
      <c r="E5" s="3" t="inlineStr">
        <is>
          <t>Paid lot near pickup location</t>
        </is>
      </c>
      <c r="F5" s="2" t="n">
        <v>3</v>
      </c>
    </row>
    <row r="6">
      <c r="A6" s="5" t="inlineStr">
        <is>
          <t>Tolls</t>
        </is>
      </c>
      <c r="B6" s="6" t="inlineStr">
        <is>
          <t>Tolls on biz routes</t>
        </is>
      </c>
      <c r="C6" s="5" t="inlineStr">
        <is>
          <t>Yes</t>
        </is>
      </c>
      <c r="D6" s="6" t="inlineStr">
        <is>
          <t>Toll costs directly tied to gig routes</t>
        </is>
      </c>
      <c r="E6" s="6" t="inlineStr">
        <is>
          <t>Expressway toll during delivery</t>
        </is>
      </c>
      <c r="F6" s="5" t="n">
        <v>4</v>
      </c>
    </row>
    <row r="7">
      <c r="A7" s="2" t="inlineStr">
        <is>
          <t>Phone</t>
        </is>
      </c>
      <c r="B7" s="3" t="inlineStr">
        <is>
          <t>Cell phone for app/communication</t>
        </is>
      </c>
      <c r="C7" s="2" t="inlineStr">
        <is>
          <t>Yes</t>
        </is>
      </c>
      <c r="D7" s="3" t="inlineStr">
        <is>
          <t>Business-use % only; track personal vs biz split</t>
        </is>
      </c>
      <c r="E7" s="3" t="inlineStr">
        <is>
          <t>Data plan for navigation and apps</t>
        </is>
      </c>
      <c r="F7" s="2" t="n">
        <v>5</v>
      </c>
    </row>
    <row r="8">
      <c r="A8" s="5" t="inlineStr">
        <is>
          <t>Internet</t>
        </is>
      </c>
      <c r="B8" s="6" t="inlineStr">
        <is>
          <t>Home internet / hotspot</t>
        </is>
      </c>
      <c r="C8" s="5" t="inlineStr">
        <is>
          <t>Yes</t>
        </is>
      </c>
      <c r="D8" s="6" t="inlineStr">
        <is>
          <t>Biz-use % deductible; document home office usage</t>
        </is>
      </c>
      <c r="E8" s="6" t="inlineStr">
        <is>
          <t>Internet for managing orders/accounting</t>
        </is>
      </c>
      <c r="F8" s="5" t="n">
        <v>6</v>
      </c>
    </row>
    <row r="9">
      <c r="A9" s="2" t="inlineStr">
        <is>
          <t>Supplies</t>
        </is>
      </c>
      <c r="B9" s="3" t="inlineStr">
        <is>
          <t>Consumables for gig work</t>
        </is>
      </c>
      <c r="C9" s="2" t="inlineStr">
        <is>
          <t>Yes</t>
        </is>
      </c>
      <c r="D9" s="3" t="inlineStr">
        <is>
          <t>Direct business supplies are fully deductible</t>
        </is>
      </c>
      <c r="E9" s="3" t="inlineStr">
        <is>
          <t>Bags, gloves, hand sanitizer, coolers</t>
        </is>
      </c>
      <c r="F9" s="2" t="n">
        <v>7</v>
      </c>
    </row>
    <row r="10">
      <c r="A10" s="5" t="inlineStr">
        <is>
          <t>Equipment</t>
        </is>
      </c>
      <c r="B10" s="6" t="inlineStr">
        <is>
          <t>Tools and devices for gig work</t>
        </is>
      </c>
      <c r="C10" s="5" t="inlineStr">
        <is>
          <t>Yes</t>
        </is>
      </c>
      <c r="D10" s="6" t="inlineStr">
        <is>
          <t>May require depreciation or Section 179 election</t>
        </is>
      </c>
      <c r="E10" s="6" t="inlineStr">
        <is>
          <t>Phone mount, car charger, cargo liner</t>
        </is>
      </c>
      <c r="F10" s="5" t="n">
        <v>8</v>
      </c>
    </row>
    <row r="11">
      <c r="A11" s="2" t="inlineStr">
        <is>
          <t>Insurance</t>
        </is>
      </c>
      <c r="B11" s="3" t="inlineStr">
        <is>
          <t>Vehicle or liability insurance</t>
        </is>
      </c>
      <c r="C11" s="2" t="inlineStr">
        <is>
          <t>Yes</t>
        </is>
      </c>
      <c r="D11" s="3" t="inlineStr">
        <is>
          <t>Business-use portion of auto insurance</t>
        </is>
      </c>
      <c r="E11" s="3" t="inlineStr">
        <is>
          <t>Commercial auto add-on rider</t>
        </is>
      </c>
      <c r="F11" s="2" t="n">
        <v>9</v>
      </c>
    </row>
    <row r="12">
      <c r="A12" s="5" t="inlineStr">
        <is>
          <t>Cleaning</t>
        </is>
      </c>
      <c r="B12" s="6" t="inlineStr">
        <is>
          <t>Vehicle/workspace cleaning</t>
        </is>
      </c>
      <c r="C12" s="5" t="inlineStr">
        <is>
          <t>Yes</t>
        </is>
      </c>
      <c r="D12" s="6" t="inlineStr">
        <is>
          <t>Maintaining work vehicle is deductible</t>
        </is>
      </c>
      <c r="E12" s="6" t="inlineStr">
        <is>
          <t>Car wash between rideshare shifts</t>
        </is>
      </c>
      <c r="F12" s="5" t="n">
        <v>10</v>
      </c>
    </row>
    <row r="13">
      <c r="A13" s="2" t="inlineStr">
        <is>
          <t>Repairs</t>
        </is>
      </c>
      <c r="B13" s="3" t="inlineStr">
        <is>
          <t>Vehicle repairs &amp; maintenance</t>
        </is>
      </c>
      <c r="C13" s="2" t="inlineStr">
        <is>
          <t>Yes</t>
        </is>
      </c>
      <c r="D13" s="3" t="inlineStr">
        <is>
          <t>Only under actual expense method; keep receipts</t>
        </is>
      </c>
      <c r="E13" s="3" t="inlineStr">
        <is>
          <t>Oil change, tire rotation</t>
        </is>
      </c>
      <c r="F13" s="2" t="n">
        <v>11</v>
      </c>
    </row>
    <row r="14">
      <c r="A14" s="5" t="inlineStr">
        <is>
          <t>Fees/Commissions</t>
        </is>
      </c>
      <c r="B14" s="6" t="inlineStr">
        <is>
          <t>Platform service fees</t>
        </is>
      </c>
      <c r="C14" s="5" t="inlineStr">
        <is>
          <t>Yes</t>
        </is>
      </c>
      <c r="D14" s="6" t="inlineStr">
        <is>
          <t>Platform fees reduce gross; report net on Sch C</t>
        </is>
      </c>
      <c r="E14" s="6" t="inlineStr">
        <is>
          <t>Uber service fee, DoorDash commission</t>
        </is>
      </c>
      <c r="F14" s="5" t="n">
        <v>12</v>
      </c>
    </row>
    <row r="15"/>
    <row r="16"/>
    <row r="17">
      <c r="A17" s="22" t="inlineStr">
        <is>
          <t>USAGE STATS FROM TRANSACTIONS SHEET</t>
        </is>
      </c>
      <c r="B17" s="35" t="n"/>
      <c r="C17" s="35" t="n"/>
      <c r="D17" s="35" t="n"/>
      <c r="E17" s="35" t="n"/>
      <c r="F17" s="34" t="n"/>
    </row>
    <row r="18">
      <c r="A18" s="31" t="inlineStr">
        <is>
          <t>Category</t>
        </is>
      </c>
      <c r="B18" s="31" t="inlineStr">
        <is>
          <t>Total Spent ($)</t>
        </is>
      </c>
      <c r="C18" s="31" t="inlineStr">
        <is>
          <t># Transactions</t>
        </is>
      </c>
      <c r="D18" s="31" t="inlineStr">
        <is>
          <t>% of All Expenses</t>
        </is>
      </c>
    </row>
    <row r="19">
      <c r="A19" s="2" t="inlineStr">
        <is>
          <t>Mileage</t>
        </is>
      </c>
      <c r="B19" s="17">
        <f>IFERROR(SUMIF(Transactions!D:D,A19,Transactions!K:K),0)</f>
        <v/>
      </c>
      <c r="C19" s="24">
        <f>IFERROR(COUNTIF(Transactions!D:D,A19),0)</f>
        <v/>
      </c>
      <c r="D19" s="23">
        <f>IFERROR(B19/=IFERROR(SUMIF(Transactions!C:C,"Expense",Transactions!K:K),1),0)</f>
        <v/>
      </c>
    </row>
    <row r="20">
      <c r="A20" s="5" t="inlineStr">
        <is>
          <t>Fuel</t>
        </is>
      </c>
      <c r="B20" s="17">
        <f>IFERROR(SUMIF(Transactions!D:D,A20,Transactions!K:K),0)</f>
        <v/>
      </c>
      <c r="C20" s="26">
        <f>IFERROR(COUNTIF(Transactions!D:D,A20),0)</f>
        <v/>
      </c>
      <c r="D20" s="25">
        <f>IFERROR(B20/=IFERROR(SUMIF(Transactions!C:C,"Expense",Transactions!K:K),1),0)</f>
        <v/>
      </c>
    </row>
    <row r="21">
      <c r="A21" s="2" t="inlineStr">
        <is>
          <t>Parking</t>
        </is>
      </c>
      <c r="B21" s="17">
        <f>IFERROR(SUMIF(Transactions!D:D,A21,Transactions!K:K),0)</f>
        <v/>
      </c>
      <c r="C21" s="24">
        <f>IFERROR(COUNTIF(Transactions!D:D,A21),0)</f>
        <v/>
      </c>
      <c r="D21" s="23">
        <f>IFERROR(B21/=IFERROR(SUMIF(Transactions!C:C,"Expense",Transactions!K:K),1),0)</f>
        <v/>
      </c>
    </row>
    <row r="22">
      <c r="A22" s="5" t="inlineStr">
        <is>
          <t>Tolls</t>
        </is>
      </c>
      <c r="B22" s="17">
        <f>IFERROR(SUMIF(Transactions!D:D,A22,Transactions!K:K),0)</f>
        <v/>
      </c>
      <c r="C22" s="26">
        <f>IFERROR(COUNTIF(Transactions!D:D,A22),0)</f>
        <v/>
      </c>
      <c r="D22" s="25">
        <f>IFERROR(B22/=IFERROR(SUMIF(Transactions!C:C,"Expense",Transactions!K:K),1),0)</f>
        <v/>
      </c>
    </row>
    <row r="23">
      <c r="A23" s="2" t="inlineStr">
        <is>
          <t>Phone</t>
        </is>
      </c>
      <c r="B23" s="17">
        <f>IFERROR(SUMIF(Transactions!D:D,A23,Transactions!K:K),0)</f>
        <v/>
      </c>
      <c r="C23" s="24">
        <f>IFERROR(COUNTIF(Transactions!D:D,A23),0)</f>
        <v/>
      </c>
      <c r="D23" s="23">
        <f>IFERROR(B23/=IFERROR(SUMIF(Transactions!C:C,"Expense",Transactions!K:K),1),0)</f>
        <v/>
      </c>
    </row>
    <row r="24">
      <c r="A24" s="5" t="inlineStr">
        <is>
          <t>Internet</t>
        </is>
      </c>
      <c r="B24" s="17">
        <f>IFERROR(SUMIF(Transactions!D:D,A24,Transactions!K:K),0)</f>
        <v/>
      </c>
      <c r="C24" s="26">
        <f>IFERROR(COUNTIF(Transactions!D:D,A24),0)</f>
        <v/>
      </c>
      <c r="D24" s="25">
        <f>IFERROR(B24/=IFERROR(SUMIF(Transactions!C:C,"Expense",Transactions!K:K),1),0)</f>
        <v/>
      </c>
    </row>
    <row r="25">
      <c r="A25" s="2" t="inlineStr">
        <is>
          <t>Supplies</t>
        </is>
      </c>
      <c r="B25" s="17">
        <f>IFERROR(SUMIF(Transactions!D:D,A25,Transactions!K:K),0)</f>
        <v/>
      </c>
      <c r="C25" s="24">
        <f>IFERROR(COUNTIF(Transactions!D:D,A25),0)</f>
        <v/>
      </c>
      <c r="D25" s="23">
        <f>IFERROR(B25/=IFERROR(SUMIF(Transactions!C:C,"Expense",Transactions!K:K),1),0)</f>
        <v/>
      </c>
    </row>
    <row r="26">
      <c r="A26" s="5" t="inlineStr">
        <is>
          <t>Equipment</t>
        </is>
      </c>
      <c r="B26" s="17">
        <f>IFERROR(SUMIF(Transactions!D:D,A26,Transactions!K:K),0)</f>
        <v/>
      </c>
      <c r="C26" s="26">
        <f>IFERROR(COUNTIF(Transactions!D:D,A26),0)</f>
        <v/>
      </c>
      <c r="D26" s="25">
        <f>IFERROR(B26/=IFERROR(SUMIF(Transactions!C:C,"Expense",Transactions!K:K),1),0)</f>
        <v/>
      </c>
    </row>
    <row r="27">
      <c r="A27" s="2" t="inlineStr">
        <is>
          <t>Insurance</t>
        </is>
      </c>
      <c r="B27" s="17">
        <f>IFERROR(SUMIF(Transactions!D:D,A27,Transactions!K:K),0)</f>
        <v/>
      </c>
      <c r="C27" s="24">
        <f>IFERROR(COUNTIF(Transactions!D:D,A27),0)</f>
        <v/>
      </c>
      <c r="D27" s="23">
        <f>IFERROR(B27/=IFERROR(SUMIF(Transactions!C:C,"Expense",Transactions!K:K),1),0)</f>
        <v/>
      </c>
    </row>
    <row r="28">
      <c r="A28" s="5" t="inlineStr">
        <is>
          <t>Cleaning</t>
        </is>
      </c>
      <c r="B28" s="17">
        <f>IFERROR(SUMIF(Transactions!D:D,A28,Transactions!K:K),0)</f>
        <v/>
      </c>
      <c r="C28" s="26">
        <f>IFERROR(COUNTIF(Transactions!D:D,A28),0)</f>
        <v/>
      </c>
      <c r="D28" s="25">
        <f>IFERROR(B28/=IFERROR(SUMIF(Transactions!C:C,"Expense",Transactions!K:K),1),0)</f>
        <v/>
      </c>
    </row>
    <row r="29">
      <c r="A29" s="2" t="inlineStr">
        <is>
          <t>Repairs</t>
        </is>
      </c>
      <c r="B29" s="17">
        <f>IFERROR(SUMIF(Transactions!D:D,A29,Transactions!K:K),0)</f>
        <v/>
      </c>
      <c r="C29" s="24">
        <f>IFERROR(COUNTIF(Transactions!D:D,A29),0)</f>
        <v/>
      </c>
      <c r="D29" s="23">
        <f>IFERROR(B29/=IFERROR(SUMIF(Transactions!C:C,"Expense",Transactions!K:K),1),0)</f>
        <v/>
      </c>
    </row>
    <row r="30">
      <c r="A30" s="5" t="inlineStr">
        <is>
          <t>Fees/Commissions</t>
        </is>
      </c>
      <c r="B30" s="17">
        <f>IFERROR(SUMIF(Transactions!D:D,A30,Transactions!K:K),0)</f>
        <v/>
      </c>
      <c r="C30" s="26">
        <f>IFERROR(COUNTIF(Transactions!D:D,A30),0)</f>
        <v/>
      </c>
      <c r="D30" s="25">
        <f>IFERROR(B30/=IFERROR(SUMIF(Transactions!C:C,"Expense",Transactions!K:K),1),0)</f>
        <v/>
      </c>
    </row>
  </sheetData>
  <mergeCells count="2">
    <mergeCell ref="A1:F1"/>
    <mergeCell ref="A17:F1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70" customWidth="1" min="2" max="2"/>
  </cols>
  <sheetData>
    <row r="1" ht="36" customHeight="1">
      <c r="A1" s="32" t="inlineStr">
        <is>
          <t>GIG WORKER SPREADSHEET — USER INSTRUCTIONS</t>
        </is>
      </c>
      <c r="B1" s="34" t="n"/>
    </row>
    <row r="2">
      <c r="A2" s="33" t="inlineStr">
        <is>
          <t>Last Updated:</t>
        </is>
      </c>
      <c r="B2" s="33" t="inlineStr">
        <is>
          <t>June 2026 | For U.S. gig workers filing Schedule C</t>
        </is>
      </c>
    </row>
    <row r="3"/>
    <row r="4" ht="30" customHeight="1">
      <c r="A4" s="27" t="inlineStr">
        <is>
          <t>SHEET OVERVIEW</t>
        </is>
      </c>
      <c r="B4" s="27" t="inlineStr"/>
    </row>
    <row r="5" ht="40" customHeight="1">
      <c r="A5" s="18" t="inlineStr">
        <is>
          <t>Transactions</t>
        </is>
      </c>
      <c r="B5" s="6" t="inlineStr">
        <is>
          <t>Primary data entry sheet. Each row = one income event or expense. Enter the date, platform, and type first, then fill in amount details. Formulas auto-calculate Gross Amount, Net Amount, and Tax Deductible status.</t>
        </is>
      </c>
    </row>
    <row r="6" ht="40" customHeight="1">
      <c r="A6" s="16" t="inlineStr">
        <is>
          <t>Summary Dashboard</t>
        </is>
      </c>
      <c r="B6" s="3" t="inlineStr">
        <is>
          <t>Auto-populated from Transactions. Shows key financial metrics, estimated taxes, and charts. Review regularly to track profitability and set aside funds for quarterly IRS payments.</t>
        </is>
      </c>
    </row>
    <row r="7" ht="40" customHeight="1">
      <c r="A7" s="18" t="inlineStr">
        <is>
          <t>Expense Categories</t>
        </is>
      </c>
      <c r="B7" s="6" t="inlineStr">
        <is>
          <t>Reference table of common gig-worker deductions with IRS notes. Also shows live totals pulled from your Transactions data. Use this to verify correct category labels.</t>
        </is>
      </c>
    </row>
    <row r="8" ht="40" customHeight="1">
      <c r="A8" s="16" t="inlineStr">
        <is>
          <t>Instructions</t>
        </is>
      </c>
      <c r="B8" s="3" t="inlineStr">
        <is>
          <t>This sheet. Refer here if unsure how to use the workbook.</t>
        </is>
      </c>
    </row>
    <row r="9" ht="30" customHeight="1">
      <c r="A9" s="27" t="inlineStr">
        <is>
          <t>DATA ENTRY GUIDE</t>
        </is>
      </c>
      <c r="B9" s="27" t="inlineStr"/>
    </row>
    <row r="10" ht="40" customHeight="1">
      <c r="A10" s="16" t="inlineStr">
        <is>
          <t>Date Format</t>
        </is>
      </c>
      <c r="B10" s="3" t="inlineStr">
        <is>
          <t>Use MM/DD/YYYY (e.g., 04/15/2026). This is required for monthly summary formulas to work correctly.</t>
        </is>
      </c>
    </row>
    <row r="11" ht="40" customHeight="1">
      <c r="A11" s="18" t="inlineStr">
        <is>
          <t>Type Column</t>
        </is>
      </c>
      <c r="B11" s="6" t="inlineStr">
        <is>
          <t>Select 'Income' or 'Expense' from the dropdown. This drives all SUMIF and COUNTIF formulas in the Dashboard.</t>
        </is>
      </c>
    </row>
    <row r="12" ht="40" customHeight="1">
      <c r="A12" s="16" t="inlineStr">
        <is>
          <t>Category</t>
        </is>
      </c>
      <c r="B12" s="3" t="inlineStr">
        <is>
          <t>Use exact category names from the Expense Categories sheet (e.g., Fuel, Mileage, Supplies, Phone). Typos will break lookup formulas.</t>
        </is>
      </c>
    </row>
    <row r="13" ht="40" customHeight="1">
      <c r="A13" s="18" t="inlineStr">
        <is>
          <t>Gross Amount</t>
        </is>
      </c>
      <c r="B13" s="6" t="inlineStr">
        <is>
          <t>For Income rows: auto-calculated as Units/Hours x Rate. For Expense rows: enter the amount directly in the Gross Amount column.</t>
        </is>
      </c>
    </row>
    <row r="14" ht="40" customHeight="1">
      <c r="A14" s="16" t="inlineStr">
        <is>
          <t>Fees / Costs</t>
        </is>
      </c>
      <c r="B14" s="3" t="inlineStr">
        <is>
          <t>For income rows, enter platform commission or service fees here. Net Amount = Gross - Fees. For expenses, leave this as 0.</t>
        </is>
      </c>
    </row>
    <row r="15" ht="40" customHeight="1">
      <c r="A15" s="18" t="inlineStr">
        <is>
          <t>Mileage</t>
        </is>
      </c>
      <c r="B15" s="6" t="inlineStr">
        <is>
          <t>Enter miles driven for that transaction. Total mileage is summed on the Dashboard. Use the IRS standard mileage rate (67 cents/mile in 2026) or actual expenses — NOT both.</t>
        </is>
      </c>
    </row>
    <row r="16" ht="40" customHeight="1">
      <c r="A16" s="16" t="inlineStr">
        <is>
          <t>Receipt Status</t>
        </is>
      </c>
      <c r="B16" s="3" t="inlineStr">
        <is>
          <t>Mark 'Yes' if you have a receipt or screenshot saved. The IRS requires documentation for all business deductions.</t>
        </is>
      </c>
    </row>
    <row r="17" ht="30" customHeight="1">
      <c r="A17" s="27" t="inlineStr">
        <is>
          <t>TAX REMINDERS</t>
        </is>
      </c>
      <c r="B17" s="27" t="inlineStr"/>
    </row>
    <row r="18" ht="40" customHeight="1">
      <c r="A18" s="16" t="inlineStr">
        <is>
          <t>Schedule C</t>
        </is>
      </c>
      <c r="B18" s="3" t="inlineStr">
        <is>
          <t>Report all gig income and deductions on IRS Form Schedule C (Profit or Loss from Business). Attach to your Form 1040.</t>
        </is>
      </c>
    </row>
    <row r="19" ht="40" customHeight="1">
      <c r="A19" s="18" t="inlineStr">
        <is>
          <t>SE Tax</t>
        </is>
      </c>
      <c r="B19" s="6" t="inlineStr">
        <is>
          <t>Self-employment (SE) tax is 15.3% on net earnings (Social Security + Medicare). The Dashboard estimates this automatically.</t>
        </is>
      </c>
    </row>
    <row r="20" ht="40" customHeight="1">
      <c r="A20" s="16" t="inlineStr">
        <is>
          <t>Quarterly Taxes</t>
        </is>
      </c>
      <c r="B20" s="3" t="inlineStr">
        <is>
          <t>The IRS requires estimated quarterly tax payments if you expect to owe $1,000+. See Dashboard for your estimated set-aside amount.</t>
        </is>
      </c>
    </row>
    <row r="21" ht="40" customHeight="1">
      <c r="A21" s="18" t="inlineStr">
        <is>
          <t>Mileage Method</t>
        </is>
      </c>
      <c r="B21" s="6" t="inlineStr">
        <is>
          <t>You must choose either the Standard Mileage Rate OR Actual Expenses — you cannot use both in the same year for the same vehicle.</t>
        </is>
      </c>
    </row>
    <row r="22" ht="40" customHeight="1">
      <c r="A22" s="16" t="inlineStr">
        <is>
          <t>Home Office</t>
        </is>
      </c>
      <c r="B22" s="3" t="inlineStr">
        <is>
          <t>If you use part of your home exclusively for gig work (e.g., dispatch/admin), you may be able to deduct a portion — see IRS Form 8829.</t>
        </is>
      </c>
    </row>
    <row r="23" ht="40" customHeight="1">
      <c r="A23" s="18" t="inlineStr">
        <is>
          <t>1099-NEC</t>
        </is>
      </c>
      <c r="B23" s="6" t="inlineStr">
        <is>
          <t>Platforms will issue a 1099-NEC if they paid you $600+. Report ALL income even if no 1099 is received.</t>
        </is>
      </c>
    </row>
    <row r="24" ht="30" customHeight="1">
      <c r="A24" s="27" t="inlineStr">
        <is>
          <t>TIPS</t>
        </is>
      </c>
      <c r="B24" s="27" t="inlineStr"/>
    </row>
    <row r="25" ht="40" customHeight="1">
      <c r="A25" s="18" t="inlineStr">
        <is>
          <t>Backup</t>
        </is>
      </c>
      <c r="B25" s="6" t="inlineStr">
        <is>
          <t>Save a copy of this workbook to cloud storage (Google Drive, OneDrive) weekly. Keep records for at least 3 years per IRS guidelines.</t>
        </is>
      </c>
    </row>
    <row r="26" ht="40" customHeight="1">
      <c r="A26" s="16" t="inlineStr">
        <is>
          <t>Categories</t>
        </is>
      </c>
      <c r="B26" s="3" t="inlineStr">
        <is>
          <t>Always use the exact category names listed on the Expense Categories sheet to ensure formulas link correctly.</t>
        </is>
      </c>
    </row>
    <row r="27" ht="40" customHeight="1">
      <c r="A27" s="18" t="inlineStr">
        <is>
          <t>Consistency</t>
        </is>
      </c>
      <c r="B27" s="6" t="inlineStr">
        <is>
          <t>Enter transactions promptly — daily or weekly. Catching up at tax time leads to missed deductions and errors.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2026-06-19T06:22:54Z</dcterms:created>
  <dcterms:modified xmlns:dcterms="http://purl.org/dc/terms/" xmlns:xsi="http://www.w3.org/2001/XMLSchema-instance" xsi:type="dcterms:W3CDTF">2026-06-19T06:22:54Z</dcterms:modified>
</cp:coreProperties>
</file>