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worksheets/sheet3.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ayroll Data" sheetId="1" state="visible" r:id="rId1"/>
    <sheet xmlns:r="http://schemas.openxmlformats.org/officeDocument/2006/relationships" name="Dashboard" sheetId="2" state="visible" r:id="rId2"/>
    <sheet xmlns:r="http://schemas.openxmlformats.org/officeDocument/2006/relationships" name="Instructions" sheetId="3" state="visible" r:id="rId3"/>
  </sheets>
  <definedNames/>
  <calcPr calcId="124519" fullCalcOnLoad="1"/>
</workbook>
</file>

<file path=xl/styles.xml><?xml version="1.0" encoding="utf-8"?>
<styleSheet xmlns="http://schemas.openxmlformats.org/spreadsheetml/2006/main">
  <numFmts count="1">
    <numFmt numFmtId="164" formatCode="&quot;$&quot;#,##0.00"/>
  </numFmts>
  <fonts count="7">
    <font>
      <name val="Calibri"/>
      <family val="2"/>
      <color theme="1"/>
      <sz val="11"/>
      <scheme val="minor"/>
    </font>
    <font>
      <name val="Calibri"/>
      <b val="1"/>
      <color rgb="000F766E"/>
      <sz val="16"/>
    </font>
    <font>
      <name val="Calibri"/>
      <b val="1"/>
      <color rgb="00FFFFFF"/>
      <sz val="11"/>
    </font>
    <font>
      <name val="Calibri"/>
      <b val="1"/>
      <color rgb="00374151"/>
      <sz val="11"/>
    </font>
    <font>
      <name val="Calibri"/>
      <color rgb="001F2937"/>
      <sz val="11"/>
    </font>
    <font>
      <name val="Calibri"/>
      <b val="1"/>
      <color rgb="0022C55E"/>
      <sz val="11"/>
    </font>
    <font>
      <name val="Calibri"/>
      <b val="1"/>
      <color rgb="00DC2626"/>
      <sz val="11"/>
    </font>
  </fonts>
  <fills count="7">
    <fill>
      <patternFill/>
    </fill>
    <fill>
      <patternFill patternType="gray125"/>
    </fill>
    <fill>
      <patternFill patternType="solid">
        <fgColor rgb="0014B8A6"/>
      </patternFill>
    </fill>
    <fill>
      <patternFill patternType="solid">
        <fgColor rgb="00FFFBEB"/>
      </patternFill>
    </fill>
    <fill>
      <patternFill patternType="solid">
        <fgColor rgb="000F766E"/>
      </patternFill>
    </fill>
    <fill>
      <patternFill patternType="solid">
        <fgColor rgb="00F0FDFA"/>
      </patternFill>
    </fill>
    <fill>
      <patternFill patternType="solid">
        <fgColor rgb="00FFFFFF"/>
      </patternFill>
    </fill>
  </fills>
  <borders count="6">
    <border>
      <left/>
      <right/>
      <top/>
      <bottom/>
      <diagonal/>
    </border>
    <border>
      <left style="thin">
        <color rgb="00D1D5DB"/>
      </left>
      <right style="thin">
        <color rgb="00D1D5DB"/>
      </right>
      <top style="thin">
        <color rgb="00D1D5DB"/>
      </top>
      <bottom style="thin">
        <color rgb="00D1D5DB"/>
      </bottom>
    </border>
    <border>
      <left/>
      <right/>
      <top style="thin">
        <color rgb="00D1D5DB"/>
      </top>
      <bottom/>
      <diagonal/>
    </border>
    <border>
      <left/>
      <right style="thin">
        <color rgb="00D1D5DB"/>
      </right>
      <top style="thin">
        <color rgb="00D1D5DB"/>
      </top>
      <bottom/>
      <diagonal/>
    </border>
    <border>
      <left/>
      <right/>
      <top style="thin">
        <color rgb="00D1D5DB"/>
      </top>
      <bottom style="thin">
        <color rgb="00D1D5DB"/>
      </bottom>
      <diagonal/>
    </border>
    <border>
      <left/>
      <right style="thin">
        <color rgb="00D1D5DB"/>
      </right>
      <top style="thin">
        <color rgb="00D1D5DB"/>
      </top>
      <bottom style="thin">
        <color rgb="00D1D5DB"/>
      </bottom>
      <diagonal/>
    </border>
  </borders>
  <cellStyleXfs count="1">
    <xf numFmtId="0" fontId="0" fillId="0" borderId="0"/>
  </cellStyleXfs>
  <cellXfs count="36">
    <xf numFmtId="0" fontId="0" fillId="0" borderId="0" pivotButton="0" quotePrefix="0" xfId="0"/>
    <xf numFmtId="0" fontId="1" fillId="0" borderId="0" applyAlignment="1" pivotButton="0" quotePrefix="0" xfId="0">
      <alignment horizontal="center" vertical="center"/>
    </xf>
    <xf numFmtId="0" fontId="2" fillId="2" borderId="0" applyAlignment="1" pivotButton="0" quotePrefix="0" xfId="0">
      <alignment horizontal="center" vertical="center"/>
    </xf>
    <xf numFmtId="0" fontId="0" fillId="2" borderId="0" pivotButton="0" quotePrefix="0" xfId="0"/>
    <xf numFmtId="0" fontId="3" fillId="0" borderId="0" applyAlignment="1" pivotButton="0" quotePrefix="0" xfId="0">
      <alignment horizontal="left" vertical="center"/>
    </xf>
    <xf numFmtId="10" fontId="4" fillId="3" borderId="1" applyAlignment="1" pivotButton="0" quotePrefix="0" xfId="0">
      <alignment horizontal="center" vertical="center"/>
    </xf>
    <xf numFmtId="164" fontId="4" fillId="3" borderId="1" applyAlignment="1" pivotButton="0" quotePrefix="0" xfId="0">
      <alignment horizontal="center" vertical="center"/>
    </xf>
    <xf numFmtId="0" fontId="2" fillId="4" borderId="1" applyAlignment="1" pivotButton="0" quotePrefix="0" xfId="0">
      <alignment horizontal="center" vertical="center" wrapText="1"/>
    </xf>
    <xf numFmtId="0" fontId="4" fillId="5" borderId="1" applyAlignment="1" pivotButton="0" quotePrefix="0" xfId="0">
      <alignment horizontal="center" vertical="center"/>
    </xf>
    <xf numFmtId="0" fontId="4" fillId="5" borderId="1" applyAlignment="1" pivotButton="0" quotePrefix="0" xfId="0">
      <alignment horizontal="left" vertical="center"/>
    </xf>
    <xf numFmtId="164" fontId="4" fillId="5" borderId="1" applyAlignment="1" pivotButton="0" quotePrefix="0" xfId="0">
      <alignment horizontal="center" vertical="center"/>
    </xf>
    <xf numFmtId="10" fontId="4" fillId="5" borderId="1" applyAlignment="1" pivotButton="0" quotePrefix="0" xfId="0">
      <alignment horizontal="center" vertical="center"/>
    </xf>
    <xf numFmtId="0" fontId="4" fillId="6" borderId="1" applyAlignment="1" pivotButton="0" quotePrefix="0" xfId="0">
      <alignment horizontal="center" vertical="center"/>
    </xf>
    <xf numFmtId="0" fontId="4" fillId="6" borderId="1" applyAlignment="1" pivotButton="0" quotePrefix="0" xfId="0">
      <alignment horizontal="left" vertical="center"/>
    </xf>
    <xf numFmtId="164" fontId="4" fillId="6" borderId="1" applyAlignment="1" pivotButton="0" quotePrefix="0" xfId="0">
      <alignment horizontal="center" vertical="center"/>
    </xf>
    <xf numFmtId="10" fontId="4" fillId="6" borderId="1" applyAlignment="1" pivotButton="0" quotePrefix="0" xfId="0">
      <alignment horizontal="center" vertical="center"/>
    </xf>
    <xf numFmtId="0" fontId="3" fillId="2" borderId="1" pivotButton="0" quotePrefix="0" xfId="0"/>
    <xf numFmtId="0" fontId="2" fillId="2" borderId="1" applyAlignment="1" pivotButton="0" quotePrefix="0" xfId="0">
      <alignment horizontal="left" vertical="center"/>
    </xf>
    <xf numFmtId="164" fontId="3" fillId="2" borderId="1" pivotButton="0" quotePrefix="0" xfId="0"/>
    <xf numFmtId="10" fontId="3" fillId="2" borderId="1" pivotButton="0" quotePrefix="0" xfId="0"/>
    <xf numFmtId="0" fontId="2" fillId="2" borderId="0" pivotButton="0" quotePrefix="0" xfId="0"/>
    <xf numFmtId="0" fontId="3" fillId="5" borderId="1" applyAlignment="1" pivotButton="0" quotePrefix="0" xfId="0">
      <alignment horizontal="left" vertical="center"/>
    </xf>
    <xf numFmtId="0" fontId="0" fillId="5" borderId="1" pivotButton="0" quotePrefix="0" xfId="0"/>
    <xf numFmtId="1" fontId="5" fillId="5" borderId="1" applyAlignment="1" pivotButton="0" quotePrefix="0" xfId="0">
      <alignment horizontal="center" vertical="center"/>
    </xf>
    <xf numFmtId="0" fontId="3" fillId="6" borderId="1" applyAlignment="1" pivotButton="0" quotePrefix="0" xfId="0">
      <alignment horizontal="left" vertical="center"/>
    </xf>
    <xf numFmtId="0" fontId="0" fillId="6" borderId="1" pivotButton="0" quotePrefix="0" xfId="0"/>
    <xf numFmtId="164" fontId="5" fillId="6" borderId="1" applyAlignment="1" pivotButton="0" quotePrefix="0" xfId="0">
      <alignment horizontal="center" vertical="center"/>
    </xf>
    <xf numFmtId="164" fontId="5" fillId="5" borderId="1" applyAlignment="1" pivotButton="0" quotePrefix="0" xfId="0">
      <alignment horizontal="center" vertical="center"/>
    </xf>
    <xf numFmtId="164" fontId="6" fillId="6" borderId="1" applyAlignment="1" pivotButton="0" quotePrefix="0" xfId="0">
      <alignment horizontal="center" vertical="center"/>
    </xf>
    <xf numFmtId="0" fontId="2" fillId="4" borderId="1" applyAlignment="1" pivotButton="0" quotePrefix="0" xfId="0">
      <alignment horizontal="center" vertical="center"/>
    </xf>
    <xf numFmtId="0" fontId="4" fillId="0" borderId="1" pivotButton="0" quotePrefix="0" xfId="0"/>
    <xf numFmtId="164" fontId="4" fillId="0" borderId="1" pivotButton="0" quotePrefix="0" xfId="0"/>
    <xf numFmtId="0" fontId="3" fillId="5" borderId="1" applyAlignment="1" pivotButton="0" quotePrefix="0" xfId="0">
      <alignment horizontal="left" vertical="top" wrapText="1"/>
    </xf>
    <xf numFmtId="0" fontId="4" fillId="5" borderId="1" applyAlignment="1" pivotButton="0" quotePrefix="0" xfId="0">
      <alignment horizontal="left" vertical="center" wrapText="1"/>
    </xf>
    <xf numFmtId="0" fontId="0" fillId="0" borderId="4" pivotButton="0" quotePrefix="0" xfId="0"/>
    <xf numFmtId="0" fontId="0" fillId="0" borderId="5" pivotButton="0" quotePrefix="0" xfId="0"/>
  </cellXfs>
  <cellStyles count="1">
    <cellStyle name="Normal" xfId="0" builtinId="0" hidden="0"/>
  </cellStyles>
  <dxfs count="2">
    <dxf>
      <font>
        <b val="1"/>
        <color rgb="00DC2626"/>
      </font>
      <fill>
        <patternFill patternType="solid">
          <fgColor rgb="00FEE2E2"/>
        </patternFill>
      </fill>
    </dxf>
    <dxf>
      <fill>
        <patternFill patternType="solid">
          <fgColor rgb="00FEF3C7"/>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Employee vs Employer FICA by Employee</a:t>
            </a:r>
          </a:p>
        </rich>
      </tx>
    </title>
    <plotArea>
      <barChart>
        <barDir val="col"/>
        <grouping val="clustered"/>
        <ser>
          <idx val="0"/>
          <order val="0"/>
          <tx>
            <strRef>
              <f>'Dashboard'!B17</f>
            </strRef>
          </tx>
          <spPr>
            <a:solidFill xmlns:a="http://schemas.openxmlformats.org/drawingml/2006/main">
              <a:srgbClr val="0F766E"/>
            </a:solidFill>
            <a:ln xmlns:a="http://schemas.openxmlformats.org/drawingml/2006/main">
              <a:prstDash val="solid"/>
            </a:ln>
          </spPr>
          <cat>
            <numRef>
              <f>'Dashboard'!$A$18:$A$27</f>
            </numRef>
          </cat>
          <val>
            <numRef>
              <f>'Dashboard'!$B$18:$B$27</f>
            </numRef>
          </val>
        </ser>
        <ser>
          <idx val="1"/>
          <order val="1"/>
          <tx>
            <strRef>
              <f>'Dashboard'!C17</f>
            </strRef>
          </tx>
          <spPr>
            <a:solidFill xmlns:a="http://schemas.openxmlformats.org/drawingml/2006/main">
              <a:srgbClr val="14B8A6"/>
            </a:solidFill>
            <a:ln xmlns:a="http://schemas.openxmlformats.org/drawingml/2006/main">
              <a:prstDash val="solid"/>
            </a:ln>
          </spPr>
          <cat>
            <numRef>
              <f>'Dashboard'!$A$18:$A$27</f>
            </numRef>
          </cat>
          <val>
            <numRef>
              <f>'Dashboard'!$C$18:$C$27</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Employee</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Amount ($)</a:t>
                </a:r>
              </a:p>
            </rich>
          </tx>
        </title>
        <majorTickMark val="none"/>
        <minorTickMark val="none"/>
        <crossAx val="10"/>
      </valAx>
    </plotArea>
    <legend>
      <legendPos val="r"/>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Total FICA Contribution Split</a:t>
            </a:r>
          </a:p>
        </rich>
      </tx>
    </title>
    <plotArea>
      <pieChart>
        <varyColors val="1"/>
        <ser>
          <idx val="0"/>
          <order val="0"/>
          <tx>
            <strRef>
              <f>'Dashboard'!B30</f>
            </strRef>
          </tx>
          <spPr>
            <a:solidFill xmlns:a="http://schemas.openxmlformats.org/drawingml/2006/main">
              <a:srgbClr val="0F766E"/>
            </a:solidFill>
            <a:ln xmlns:a="http://schemas.openxmlformats.org/drawingml/2006/main">
              <a:prstDash val="solid"/>
            </a:ln>
          </spPr>
          <cat>
            <numRef>
              <f>'Dashboard'!$A$31:$A$32</f>
            </numRef>
          </cat>
          <val>
            <numRef>
              <f>'Dashboard'!$B$31:$B$32</f>
            </numRef>
          </val>
        </ser>
        <firstSliceAng val="0"/>
      </pieChart>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s>
</file>

<file path=xl/drawings/drawing1.xml><?xml version="1.0" encoding="utf-8"?>
<wsDr xmlns="http://schemas.openxmlformats.org/drawingml/2006/spreadsheetDrawing">
  <oneCellAnchor>
    <from>
      <col>5</col>
      <colOff>0</colOff>
      <row>15</row>
      <rowOff>0</rowOff>
    </from>
    <ext cx="7200000" cy="324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5</col>
      <colOff>0</colOff>
      <row>35</row>
      <rowOff>0</rowOff>
    </from>
    <ext cx="4320000" cy="324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P23"/>
  <sheetViews>
    <sheetView workbookViewId="0">
      <pane ySplit="12" topLeftCell="A13" activePane="bottomLeft" state="frozen"/>
      <selection pane="bottomLeft" activeCell="A1" sqref="A1"/>
    </sheetView>
  </sheetViews>
  <sheetFormatPr baseColWidth="8" defaultRowHeight="15"/>
  <cols>
    <col width="13" customWidth="1" min="1" max="1"/>
    <col width="20" customWidth="1" min="2" max="2"/>
    <col width="16" customWidth="1" min="3" max="3"/>
    <col width="18" customWidth="1" min="4" max="4"/>
    <col width="20" customWidth="1" min="5" max="5"/>
    <col width="18" customWidth="1" min="6" max="6"/>
    <col width="20" customWidth="1" min="7" max="7"/>
    <col width="18" customWidth="1" min="8" max="8"/>
    <col width="18" customWidth="1" min="9" max="9"/>
    <col width="18" customWidth="1" min="10" max="10"/>
    <col width="18" customWidth="1" min="11" max="11"/>
    <col width="18" customWidth="1" min="12" max="12"/>
    <col width="18" customWidth="1" min="13" max="13"/>
    <col width="18" customWidth="1" min="14" max="14"/>
    <col width="18" customWidth="1" min="15" max="15"/>
    <col width="16" customWidth="1" min="16" max="16"/>
  </cols>
  <sheetData>
    <row r="1" ht="26" customHeight="1">
      <c r="A1" s="1" t="inlineStr">
        <is>
          <t>FICA Social Security &amp; Medicare Tax Tracker - 2026</t>
        </is>
      </c>
    </row>
    <row r="2"/>
    <row r="3">
      <c r="A3" s="2" t="inlineStr">
        <is>
          <t>Rate Assumptions (Editable)</t>
        </is>
      </c>
    </row>
    <row r="4">
      <c r="A4" s="4" t="inlineStr">
        <is>
          <t>Social Security Rate (Employee)</t>
        </is>
      </c>
      <c r="D4" s="5" t="n">
        <v>0.062</v>
      </c>
    </row>
    <row r="5">
      <c r="A5" s="4" t="inlineStr">
        <is>
          <t>Social Security Rate (Employer)</t>
        </is>
      </c>
      <c r="D5" s="5" t="n">
        <v>0.062</v>
      </c>
    </row>
    <row r="6">
      <c r="A6" s="4" t="inlineStr">
        <is>
          <t>Medicare Rate (Employee)</t>
        </is>
      </c>
      <c r="D6" s="5" t="n">
        <v>0.0145</v>
      </c>
    </row>
    <row r="7">
      <c r="A7" s="4" t="inlineStr">
        <is>
          <t>Medicare Rate (Employer)</t>
        </is>
      </c>
      <c r="D7" s="5" t="n">
        <v>0.0145</v>
      </c>
    </row>
    <row r="8">
      <c r="A8" s="4" t="inlineStr">
        <is>
          <t>Additional Medicare Rate (Employee, wages over threshold)</t>
        </is>
      </c>
      <c r="D8" s="5" t="n">
        <v>0.008999999999999999</v>
      </c>
    </row>
    <row r="9">
      <c r="A9" s="4" t="inlineStr">
        <is>
          <t>Social Security Wage Base Cap (2026)</t>
        </is>
      </c>
      <c r="D9" s="6" t="n">
        <v>181200</v>
      </c>
    </row>
    <row r="10">
      <c r="A10" s="4" t="inlineStr">
        <is>
          <t>Additional Medicare Threshold (Single/HoH)</t>
        </is>
      </c>
      <c r="D10" s="6" t="n">
        <v>200000</v>
      </c>
    </row>
    <row r="11"/>
    <row r="12">
      <c r="A12" s="7" t="inlineStr">
        <is>
          <t>Employee ID</t>
        </is>
      </c>
      <c r="B12" s="7" t="inlineStr">
        <is>
          <t>Employee Name</t>
        </is>
      </c>
      <c r="C12" s="7" t="inlineStr">
        <is>
          <t>Department</t>
        </is>
      </c>
      <c r="D12" s="7" t="inlineStr">
        <is>
          <t>Location (City, State)</t>
        </is>
      </c>
      <c r="E12" s="7" t="inlineStr">
        <is>
          <t>YTD Wages Prior to Period</t>
        </is>
      </c>
      <c r="F12" s="7" t="inlineStr">
        <is>
          <t>Gross Pay This Period</t>
        </is>
      </c>
      <c r="G12" s="7" t="inlineStr">
        <is>
          <t>SS Taxable Wages This Period</t>
        </is>
      </c>
      <c r="H12" s="7" t="inlineStr">
        <is>
          <t>Employee SS Tax (6.2%)</t>
        </is>
      </c>
      <c r="I12" s="7" t="inlineStr">
        <is>
          <t>Employer SS Tax (6.2%)</t>
        </is>
      </c>
      <c r="J12" s="7" t="inlineStr">
        <is>
          <t>Employee Medicare Tax (1.45%)</t>
        </is>
      </c>
      <c r="K12" s="7" t="inlineStr">
        <is>
          <t>Additional Medicare Tax (0.9%)</t>
        </is>
      </c>
      <c r="L12" s="7" t="inlineStr">
        <is>
          <t>Employer Medicare Tax (1.45%)</t>
        </is>
      </c>
      <c r="M12" s="7" t="inlineStr">
        <is>
          <t>Total Employee FICA</t>
        </is>
      </c>
      <c r="N12" s="7" t="inlineStr">
        <is>
          <t>Total Employer FICA</t>
        </is>
      </c>
      <c r="O12" s="7" t="inlineStr">
        <is>
          <t>Total FICA (Combined)</t>
        </is>
      </c>
      <c r="P12" s="7" t="inlineStr">
        <is>
          <t>Effective FICA Rate (Employee)</t>
        </is>
      </c>
    </row>
    <row r="13">
      <c r="A13" s="8" t="inlineStr">
        <is>
          <t>EMP-1001</t>
        </is>
      </c>
      <c r="B13" s="9" t="inlineStr">
        <is>
          <t>Michael Johnson</t>
        </is>
      </c>
      <c r="C13" s="9" t="inlineStr">
        <is>
          <t>Sales</t>
        </is>
      </c>
      <c r="D13" s="9" t="inlineStr">
        <is>
          <t>Austin, TX</t>
        </is>
      </c>
      <c r="E13" s="10" t="n">
        <v>165000</v>
      </c>
      <c r="F13" s="10" t="n">
        <v>15000</v>
      </c>
      <c r="G13" s="10">
        <f>IF(E13&gt;=$D$9,0,MIN(F13,$D$9-E13))</f>
        <v/>
      </c>
      <c r="H13" s="10">
        <f>G13*$D$4</f>
        <v/>
      </c>
      <c r="I13" s="10">
        <f>G13*$D$5</f>
        <v/>
      </c>
      <c r="J13" s="10">
        <f>F13*$D$6</f>
        <v/>
      </c>
      <c r="K13" s="10">
        <f>IF((E13+F13)&gt;$D$10,MIN(F13,(E13+F13)-$D$10)*$D$8,0)</f>
        <v/>
      </c>
      <c r="L13" s="10">
        <f>F13*$D$7</f>
        <v/>
      </c>
      <c r="M13" s="10">
        <f>H13+J13+K13</f>
        <v/>
      </c>
      <c r="N13" s="10">
        <f>I13+L13</f>
        <v/>
      </c>
      <c r="O13" s="10">
        <f>M13+N13</f>
        <v/>
      </c>
      <c r="P13" s="11">
        <f>IFERROR(M13/F13,0)</f>
        <v/>
      </c>
    </row>
    <row r="14">
      <c r="A14" s="12" t="inlineStr">
        <is>
          <t>EMP-1002</t>
        </is>
      </c>
      <c r="B14" s="13" t="inlineStr">
        <is>
          <t>Jennifer Williams</t>
        </is>
      </c>
      <c r="C14" s="13" t="inlineStr">
        <is>
          <t>Marketing</t>
        </is>
      </c>
      <c r="D14" s="13" t="inlineStr">
        <is>
          <t>Denver, CO</t>
        </is>
      </c>
      <c r="E14" s="14" t="n">
        <v>95000</v>
      </c>
      <c r="F14" s="14" t="n">
        <v>8500</v>
      </c>
      <c r="G14" s="14">
        <f>IF(E14&gt;=$D$9,0,MIN(F14,$D$9-E14))</f>
        <v/>
      </c>
      <c r="H14" s="14">
        <f>G14*$D$4</f>
        <v/>
      </c>
      <c r="I14" s="14">
        <f>G14*$D$5</f>
        <v/>
      </c>
      <c r="J14" s="14">
        <f>F14*$D$6</f>
        <v/>
      </c>
      <c r="K14" s="14">
        <f>IF((E14+F14)&gt;$D$10,MIN(F14,(E14+F14)-$D$10)*$D$8,0)</f>
        <v/>
      </c>
      <c r="L14" s="14">
        <f>F14*$D$7</f>
        <v/>
      </c>
      <c r="M14" s="14">
        <f>H14+J14+K14</f>
        <v/>
      </c>
      <c r="N14" s="14">
        <f>I14+L14</f>
        <v/>
      </c>
      <c r="O14" s="14">
        <f>M14+N14</f>
        <v/>
      </c>
      <c r="P14" s="15">
        <f>IFERROR(M14/F14,0)</f>
        <v/>
      </c>
    </row>
    <row r="15">
      <c r="A15" s="8" t="inlineStr">
        <is>
          <t>EMP-1003</t>
        </is>
      </c>
      <c r="B15" s="9" t="inlineStr">
        <is>
          <t>David Brown</t>
        </is>
      </c>
      <c r="C15" s="9" t="inlineStr">
        <is>
          <t>Engineering</t>
        </is>
      </c>
      <c r="D15" s="9" t="inlineStr">
        <is>
          <t>Seattle, WA</t>
        </is>
      </c>
      <c r="E15" s="10" t="n">
        <v>210000</v>
      </c>
      <c r="F15" s="10" t="n">
        <v>18000</v>
      </c>
      <c r="G15" s="10">
        <f>IF(E15&gt;=$D$9,0,MIN(F15,$D$9-E15))</f>
        <v/>
      </c>
      <c r="H15" s="10">
        <f>G15*$D$4</f>
        <v/>
      </c>
      <c r="I15" s="10">
        <f>G15*$D$5</f>
        <v/>
      </c>
      <c r="J15" s="10">
        <f>F15*$D$6</f>
        <v/>
      </c>
      <c r="K15" s="10">
        <f>IF((E15+F15)&gt;$D$10,MIN(F15,(E15+F15)-$D$10)*$D$8,0)</f>
        <v/>
      </c>
      <c r="L15" s="10">
        <f>F15*$D$7</f>
        <v/>
      </c>
      <c r="M15" s="10">
        <f>H15+J15+K15</f>
        <v/>
      </c>
      <c r="N15" s="10">
        <f>I15+L15</f>
        <v/>
      </c>
      <c r="O15" s="10">
        <f>M15+N15</f>
        <v/>
      </c>
      <c r="P15" s="11">
        <f>IFERROR(M15/F15,0)</f>
        <v/>
      </c>
    </row>
    <row r="16">
      <c r="A16" s="12" t="inlineStr">
        <is>
          <t>EMP-1004</t>
        </is>
      </c>
      <c r="B16" s="13" t="inlineStr">
        <is>
          <t>Emily Davis</t>
        </is>
      </c>
      <c r="C16" s="13" t="inlineStr">
        <is>
          <t>Finance</t>
        </is>
      </c>
      <c r="D16" s="13" t="inlineStr">
        <is>
          <t>Columbus, OH</t>
        </is>
      </c>
      <c r="E16" s="14" t="n">
        <v>60000</v>
      </c>
      <c r="F16" s="14" t="n">
        <v>6000</v>
      </c>
      <c r="G16" s="14">
        <f>IF(E16&gt;=$D$9,0,MIN(F16,$D$9-E16))</f>
        <v/>
      </c>
      <c r="H16" s="14">
        <f>G16*$D$4</f>
        <v/>
      </c>
      <c r="I16" s="14">
        <f>G16*$D$5</f>
        <v/>
      </c>
      <c r="J16" s="14">
        <f>F16*$D$6</f>
        <v/>
      </c>
      <c r="K16" s="14">
        <f>IF((E16+F16)&gt;$D$10,MIN(F16,(E16+F16)-$D$10)*$D$8,0)</f>
        <v/>
      </c>
      <c r="L16" s="14">
        <f>F16*$D$7</f>
        <v/>
      </c>
      <c r="M16" s="14">
        <f>H16+J16+K16</f>
        <v/>
      </c>
      <c r="N16" s="14">
        <f>I16+L16</f>
        <v/>
      </c>
      <c r="O16" s="14">
        <f>M16+N16</f>
        <v/>
      </c>
      <c r="P16" s="15">
        <f>IFERROR(M16/F16,0)</f>
        <v/>
      </c>
    </row>
    <row r="17">
      <c r="A17" s="8" t="inlineStr">
        <is>
          <t>EMP-1005</t>
        </is>
      </c>
      <c r="B17" s="9" t="inlineStr">
        <is>
          <t>James Miller</t>
        </is>
      </c>
      <c r="C17" s="9" t="inlineStr">
        <is>
          <t>Operations</t>
        </is>
      </c>
      <c r="D17" s="9" t="inlineStr">
        <is>
          <t>Phoenix, AZ</t>
        </is>
      </c>
      <c r="E17" s="10" t="n">
        <v>178000</v>
      </c>
      <c r="F17" s="10" t="n">
        <v>9000</v>
      </c>
      <c r="G17" s="10">
        <f>IF(E17&gt;=$D$9,0,MIN(F17,$D$9-E17))</f>
        <v/>
      </c>
      <c r="H17" s="10">
        <f>G17*$D$4</f>
        <v/>
      </c>
      <c r="I17" s="10">
        <f>G17*$D$5</f>
        <v/>
      </c>
      <c r="J17" s="10">
        <f>F17*$D$6</f>
        <v/>
      </c>
      <c r="K17" s="10">
        <f>IF((E17+F17)&gt;$D$10,MIN(F17,(E17+F17)-$D$10)*$D$8,0)</f>
        <v/>
      </c>
      <c r="L17" s="10">
        <f>F17*$D$7</f>
        <v/>
      </c>
      <c r="M17" s="10">
        <f>H17+J17+K17</f>
        <v/>
      </c>
      <c r="N17" s="10">
        <f>I17+L17</f>
        <v/>
      </c>
      <c r="O17" s="10">
        <f>M17+N17</f>
        <v/>
      </c>
      <c r="P17" s="11">
        <f>IFERROR(M17/F17,0)</f>
        <v/>
      </c>
    </row>
    <row r="18">
      <c r="A18" s="12" t="inlineStr">
        <is>
          <t>EMP-1006</t>
        </is>
      </c>
      <c r="B18" s="13" t="inlineStr">
        <is>
          <t>Sarah Wilson</t>
        </is>
      </c>
      <c r="C18" s="13" t="inlineStr">
        <is>
          <t>Human Resources</t>
        </is>
      </c>
      <c r="D18" s="13" t="inlineStr">
        <is>
          <t>Atlanta, GA</t>
        </is>
      </c>
      <c r="E18" s="14" t="n">
        <v>45000</v>
      </c>
      <c r="F18" s="14" t="n">
        <v>5000</v>
      </c>
      <c r="G18" s="14">
        <f>IF(E18&gt;=$D$9,0,MIN(F18,$D$9-E18))</f>
        <v/>
      </c>
      <c r="H18" s="14">
        <f>G18*$D$4</f>
        <v/>
      </c>
      <c r="I18" s="14">
        <f>G18*$D$5</f>
        <v/>
      </c>
      <c r="J18" s="14">
        <f>F18*$D$6</f>
        <v/>
      </c>
      <c r="K18" s="14">
        <f>IF((E18+F18)&gt;$D$10,MIN(F18,(E18+F18)-$D$10)*$D$8,0)</f>
        <v/>
      </c>
      <c r="L18" s="14">
        <f>F18*$D$7</f>
        <v/>
      </c>
      <c r="M18" s="14">
        <f>H18+J18+K18</f>
        <v/>
      </c>
      <c r="N18" s="14">
        <f>I18+L18</f>
        <v/>
      </c>
      <c r="O18" s="14">
        <f>M18+N18</f>
        <v/>
      </c>
      <c r="P18" s="15">
        <f>IFERROR(M18/F18,0)</f>
        <v/>
      </c>
    </row>
    <row r="19">
      <c r="A19" s="8" t="inlineStr">
        <is>
          <t>EMP-1007</t>
        </is>
      </c>
      <c r="B19" s="9" t="inlineStr">
        <is>
          <t>Robert Garcia</t>
        </is>
      </c>
      <c r="C19" s="9" t="inlineStr">
        <is>
          <t>Sales</t>
        </is>
      </c>
      <c r="D19" s="9" t="inlineStr">
        <is>
          <t>Austin, TX</t>
        </is>
      </c>
      <c r="E19" s="10" t="n">
        <v>130000</v>
      </c>
      <c r="F19" s="10" t="n">
        <v>11000</v>
      </c>
      <c r="G19" s="10">
        <f>IF(E19&gt;=$D$9,0,MIN(F19,$D$9-E19))</f>
        <v/>
      </c>
      <c r="H19" s="10">
        <f>G19*$D$4</f>
        <v/>
      </c>
      <c r="I19" s="10">
        <f>G19*$D$5</f>
        <v/>
      </c>
      <c r="J19" s="10">
        <f>F19*$D$6</f>
        <v/>
      </c>
      <c r="K19" s="10">
        <f>IF((E19+F19)&gt;$D$10,MIN(F19,(E19+F19)-$D$10)*$D$8,0)</f>
        <v/>
      </c>
      <c r="L19" s="10">
        <f>F19*$D$7</f>
        <v/>
      </c>
      <c r="M19" s="10">
        <f>H19+J19+K19</f>
        <v/>
      </c>
      <c r="N19" s="10">
        <f>I19+L19</f>
        <v/>
      </c>
      <c r="O19" s="10">
        <f>M19+N19</f>
        <v/>
      </c>
      <c r="P19" s="11">
        <f>IFERROR(M19/F19,0)</f>
        <v/>
      </c>
    </row>
    <row r="20">
      <c r="A20" s="12" t="inlineStr">
        <is>
          <t>EMP-1008</t>
        </is>
      </c>
      <c r="B20" s="13" t="inlineStr">
        <is>
          <t>Linda Martinez</t>
        </is>
      </c>
      <c r="C20" s="13" t="inlineStr">
        <is>
          <t>Engineering</t>
        </is>
      </c>
      <c r="D20" s="13" t="inlineStr">
        <is>
          <t>Seattle, WA</t>
        </is>
      </c>
      <c r="E20" s="14" t="n">
        <v>205000</v>
      </c>
      <c r="F20" s="14" t="n">
        <v>20000</v>
      </c>
      <c r="G20" s="14">
        <f>IF(E20&gt;=$D$9,0,MIN(F20,$D$9-E20))</f>
        <v/>
      </c>
      <c r="H20" s="14">
        <f>G20*$D$4</f>
        <v/>
      </c>
      <c r="I20" s="14">
        <f>G20*$D$5</f>
        <v/>
      </c>
      <c r="J20" s="14">
        <f>F20*$D$6</f>
        <v/>
      </c>
      <c r="K20" s="14">
        <f>IF((E20+F20)&gt;$D$10,MIN(F20,(E20+F20)-$D$10)*$D$8,0)</f>
        <v/>
      </c>
      <c r="L20" s="14">
        <f>F20*$D$7</f>
        <v/>
      </c>
      <c r="M20" s="14">
        <f>H20+J20+K20</f>
        <v/>
      </c>
      <c r="N20" s="14">
        <f>I20+L20</f>
        <v/>
      </c>
      <c r="O20" s="14">
        <f>M20+N20</f>
        <v/>
      </c>
      <c r="P20" s="15">
        <f>IFERROR(M20/F20,0)</f>
        <v/>
      </c>
    </row>
    <row r="21">
      <c r="A21" s="8" t="inlineStr">
        <is>
          <t>EMP-1009</t>
        </is>
      </c>
      <c r="B21" s="9" t="inlineStr">
        <is>
          <t>William Anderson</t>
        </is>
      </c>
      <c r="C21" s="9" t="inlineStr">
        <is>
          <t>Marketing</t>
        </is>
      </c>
      <c r="D21" s="9" t="inlineStr">
        <is>
          <t>Denver, CO</t>
        </is>
      </c>
      <c r="E21" s="10" t="n">
        <v>75000</v>
      </c>
      <c r="F21" s="10" t="n">
        <v>7000</v>
      </c>
      <c r="G21" s="10">
        <f>IF(E21&gt;=$D$9,0,MIN(F21,$D$9-E21))</f>
        <v/>
      </c>
      <c r="H21" s="10">
        <f>G21*$D$4</f>
        <v/>
      </c>
      <c r="I21" s="10">
        <f>G21*$D$5</f>
        <v/>
      </c>
      <c r="J21" s="10">
        <f>F21*$D$6</f>
        <v/>
      </c>
      <c r="K21" s="10">
        <f>IF((E21+F21)&gt;$D$10,MIN(F21,(E21+F21)-$D$10)*$D$8,0)</f>
        <v/>
      </c>
      <c r="L21" s="10">
        <f>F21*$D$7</f>
        <v/>
      </c>
      <c r="M21" s="10">
        <f>H21+J21+K21</f>
        <v/>
      </c>
      <c r="N21" s="10">
        <f>I21+L21</f>
        <v/>
      </c>
      <c r="O21" s="10">
        <f>M21+N21</f>
        <v/>
      </c>
      <c r="P21" s="11">
        <f>IFERROR(M21/F21,0)</f>
        <v/>
      </c>
    </row>
    <row r="22">
      <c r="A22" s="12" t="inlineStr">
        <is>
          <t>EMP-1010</t>
        </is>
      </c>
      <c r="B22" s="13" t="inlineStr">
        <is>
          <t>Jessica Thomas</t>
        </is>
      </c>
      <c r="C22" s="13" t="inlineStr">
        <is>
          <t>Finance</t>
        </is>
      </c>
      <c r="D22" s="13" t="inlineStr">
        <is>
          <t>Columbus, OH</t>
        </is>
      </c>
      <c r="E22" s="14" t="n">
        <v>30000</v>
      </c>
      <c r="F22" s="14" t="n">
        <v>4000</v>
      </c>
      <c r="G22" s="14">
        <f>IF(E22&gt;=$D$9,0,MIN(F22,$D$9-E22))</f>
        <v/>
      </c>
      <c r="H22" s="14">
        <f>G22*$D$4</f>
        <v/>
      </c>
      <c r="I22" s="14">
        <f>G22*$D$5</f>
        <v/>
      </c>
      <c r="J22" s="14">
        <f>F22*$D$6</f>
        <v/>
      </c>
      <c r="K22" s="14">
        <f>IF((E22+F22)&gt;$D$10,MIN(F22,(E22+F22)-$D$10)*$D$8,0)</f>
        <v/>
      </c>
      <c r="L22" s="14">
        <f>F22*$D$7</f>
        <v/>
      </c>
      <c r="M22" s="14">
        <f>H22+J22+K22</f>
        <v/>
      </c>
      <c r="N22" s="14">
        <f>I22+L22</f>
        <v/>
      </c>
      <c r="O22" s="14">
        <f>M22+N22</f>
        <v/>
      </c>
      <c r="P22" s="15">
        <f>IFERROR(M22/F22,0)</f>
        <v/>
      </c>
    </row>
    <row r="23">
      <c r="A23" s="16" t="n"/>
      <c r="B23" s="17" t="inlineStr">
        <is>
          <t>TOTALS</t>
        </is>
      </c>
      <c r="C23" s="16" t="n"/>
      <c r="D23" s="16" t="n"/>
      <c r="E23" s="18">
        <f>SUM(E13:E22)</f>
        <v/>
      </c>
      <c r="F23" s="18">
        <f>SUM(F13:F22)</f>
        <v/>
      </c>
      <c r="G23" s="18">
        <f>SUM(G13:G22)</f>
        <v/>
      </c>
      <c r="H23" s="18">
        <f>SUM(H13:H22)</f>
        <v/>
      </c>
      <c r="I23" s="18">
        <f>SUM(I13:I22)</f>
        <v/>
      </c>
      <c r="J23" s="18">
        <f>SUM(J13:J22)</f>
        <v/>
      </c>
      <c r="K23" s="18">
        <f>SUM(K13:K22)</f>
        <v/>
      </c>
      <c r="L23" s="18">
        <f>SUM(L13:L22)</f>
        <v/>
      </c>
      <c r="M23" s="18">
        <f>SUM(M13:M22)</f>
        <v/>
      </c>
      <c r="N23" s="18">
        <f>SUM(N13:N22)</f>
        <v/>
      </c>
      <c r="O23" s="18">
        <f>SUM(O13:O22)</f>
        <v/>
      </c>
      <c r="P23" s="19">
        <f>IFERROR(M23/F23,0)</f>
        <v/>
      </c>
    </row>
  </sheetData>
  <mergeCells count="9">
    <mergeCell ref="A1:P1"/>
    <mergeCell ref="A3:D3"/>
    <mergeCell ref="A4:C4"/>
    <mergeCell ref="A5:C5"/>
    <mergeCell ref="A6:C6"/>
    <mergeCell ref="A7:C7"/>
    <mergeCell ref="A8:C8"/>
    <mergeCell ref="A9:C9"/>
    <mergeCell ref="A10:C10"/>
  </mergeCells>
  <conditionalFormatting sqref="K13:K22">
    <cfRule type="expression" priority="1" dxfId="0" stopIfTrue="1">
      <formula>K13&gt;0</formula>
    </cfRule>
  </conditionalFormatting>
  <conditionalFormatting sqref="G13:G22">
    <cfRule type="expression" priority="2" dxfId="1" stopIfTrue="1">
      <formula>G13=0</formula>
    </cfRule>
  </conditionalFormatting>
  <dataValidations count="1">
    <dataValidation sqref="C13:C22" showErrorMessage="1" showInputMessage="1" allowBlank="1" type="list">
      <formula1>"Sales,Marketing,Engineering,Finance,Operations,Human Resources"</formula1>
    </dataValidation>
  </dataValidation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H32"/>
  <sheetViews>
    <sheetView workbookViewId="0">
      <selection activeCell="A1" sqref="A1"/>
    </sheetView>
  </sheetViews>
  <sheetFormatPr baseColWidth="8" defaultRowHeight="15"/>
  <cols>
    <col width="26" customWidth="1" min="1" max="1"/>
    <col width="22" customWidth="1" min="2" max="2"/>
    <col width="22" customWidth="1" min="3" max="3"/>
    <col width="22" customWidth="1" min="4" max="4"/>
    <col width="4" customWidth="1" min="5" max="5"/>
    <col width="16" customWidth="1" min="6" max="6"/>
    <col width="16" customWidth="1" min="7" max="7"/>
    <col width="16" customWidth="1" min="8" max="8"/>
  </cols>
  <sheetData>
    <row r="1">
      <c r="A1" s="1" t="inlineStr">
        <is>
          <t>FICA Tax Dashboard - Summary &amp; Charts</t>
        </is>
      </c>
    </row>
    <row r="2"/>
    <row r="3">
      <c r="A3" s="20" t="inlineStr">
        <is>
          <t>Key Metrics</t>
        </is>
      </c>
    </row>
    <row r="4">
      <c r="A4" s="21" t="inlineStr">
        <is>
          <t>Total Employees</t>
        </is>
      </c>
      <c r="B4" s="34" t="n"/>
      <c r="C4" s="35" t="n"/>
      <c r="D4" s="23">
        <f>COUNTA('Payroll Data'!B13:B22)</f>
        <v/>
      </c>
    </row>
    <row r="5">
      <c r="A5" s="24" t="inlineStr">
        <is>
          <t>Total Gross Pay This Period</t>
        </is>
      </c>
      <c r="B5" s="34" t="n"/>
      <c r="C5" s="35" t="n"/>
      <c r="D5" s="26">
        <f>'Payroll Data'!F23</f>
        <v/>
      </c>
    </row>
    <row r="6">
      <c r="A6" s="21" t="inlineStr">
        <is>
          <t>Total Employee SS Tax</t>
        </is>
      </c>
      <c r="B6" s="34" t="n"/>
      <c r="C6" s="35" t="n"/>
      <c r="D6" s="27">
        <f>'Payroll Data'!H23</f>
        <v/>
      </c>
    </row>
    <row r="7">
      <c r="A7" s="24" t="inlineStr">
        <is>
          <t>Total Employer SS Tax</t>
        </is>
      </c>
      <c r="B7" s="34" t="n"/>
      <c r="C7" s="35" t="n"/>
      <c r="D7" s="26">
        <f>'Payroll Data'!I23</f>
        <v/>
      </c>
    </row>
    <row r="8">
      <c r="A8" s="21" t="inlineStr">
        <is>
          <t>Total Employee Medicare Tax</t>
        </is>
      </c>
      <c r="B8" s="34" t="n"/>
      <c r="C8" s="35" t="n"/>
      <c r="D8" s="27">
        <f>'Payroll Data'!J23</f>
        <v/>
      </c>
    </row>
    <row r="9">
      <c r="A9" s="24" t="inlineStr">
        <is>
          <t>Total Additional Medicare Tax</t>
        </is>
      </c>
      <c r="B9" s="34" t="n"/>
      <c r="C9" s="35" t="n"/>
      <c r="D9" s="28">
        <f>'Payroll Data'!K23</f>
        <v/>
      </c>
    </row>
    <row r="10">
      <c r="A10" s="21" t="inlineStr">
        <is>
          <t>Total Employer Medicare Tax</t>
        </is>
      </c>
      <c r="B10" s="34" t="n"/>
      <c r="C10" s="35" t="n"/>
      <c r="D10" s="27">
        <f>'Payroll Data'!L23</f>
        <v/>
      </c>
    </row>
    <row r="11">
      <c r="A11" s="24" t="inlineStr">
        <is>
          <t>Total Employee FICA Withheld</t>
        </is>
      </c>
      <c r="B11" s="34" t="n"/>
      <c r="C11" s="35" t="n"/>
      <c r="D11" s="26">
        <f>'Payroll Data'!M23</f>
        <v/>
      </c>
    </row>
    <row r="12">
      <c r="A12" s="21" t="inlineStr">
        <is>
          <t>Total Employer FICA Owed</t>
        </is>
      </c>
      <c r="B12" s="34" t="n"/>
      <c r="C12" s="35" t="n"/>
      <c r="D12" s="27">
        <f>'Payroll Data'!N23</f>
        <v/>
      </c>
    </row>
    <row r="13">
      <c r="A13" s="24" t="inlineStr">
        <is>
          <t>Total Combined FICA (Employer+Employee)</t>
        </is>
      </c>
      <c r="B13" s="34" t="n"/>
      <c r="C13" s="35" t="n"/>
      <c r="D13" s="26">
        <f>'Payroll Data'!O23</f>
        <v/>
      </c>
    </row>
    <row r="14"/>
    <row r="15"/>
    <row r="16">
      <c r="A16" s="20" t="inlineStr">
        <is>
          <t>Employee FICA Breakdown</t>
        </is>
      </c>
    </row>
    <row r="17">
      <c r="A17" s="29" t="inlineStr">
        <is>
          <t>Employee Name</t>
        </is>
      </c>
      <c r="B17" s="29" t="inlineStr">
        <is>
          <t>Total Employee FICA</t>
        </is>
      </c>
      <c r="C17" s="29" t="inlineStr">
        <is>
          <t>Total Employer FICA</t>
        </is>
      </c>
      <c r="D17" s="29" t="inlineStr">
        <is>
          <t>Total Combined FICA</t>
        </is>
      </c>
    </row>
    <row r="18">
      <c r="A18" s="9">
        <f>'Payroll Data'!B13</f>
        <v/>
      </c>
      <c r="B18" s="10">
        <f>'Payroll Data'!M13</f>
        <v/>
      </c>
      <c r="C18" s="10">
        <f>'Payroll Data'!N13</f>
        <v/>
      </c>
      <c r="D18" s="10">
        <f>'Payroll Data'!O13</f>
        <v/>
      </c>
    </row>
    <row r="19">
      <c r="A19" s="13">
        <f>'Payroll Data'!B14</f>
        <v/>
      </c>
      <c r="B19" s="14">
        <f>'Payroll Data'!M14</f>
        <v/>
      </c>
      <c r="C19" s="14">
        <f>'Payroll Data'!N14</f>
        <v/>
      </c>
      <c r="D19" s="14">
        <f>'Payroll Data'!O14</f>
        <v/>
      </c>
    </row>
    <row r="20">
      <c r="A20" s="9">
        <f>'Payroll Data'!B15</f>
        <v/>
      </c>
      <c r="B20" s="10">
        <f>'Payroll Data'!M15</f>
        <v/>
      </c>
      <c r="C20" s="10">
        <f>'Payroll Data'!N15</f>
        <v/>
      </c>
      <c r="D20" s="10">
        <f>'Payroll Data'!O15</f>
        <v/>
      </c>
    </row>
    <row r="21">
      <c r="A21" s="13">
        <f>'Payroll Data'!B16</f>
        <v/>
      </c>
      <c r="B21" s="14">
        <f>'Payroll Data'!M16</f>
        <v/>
      </c>
      <c r="C21" s="14">
        <f>'Payroll Data'!N16</f>
        <v/>
      </c>
      <c r="D21" s="14">
        <f>'Payroll Data'!O16</f>
        <v/>
      </c>
    </row>
    <row r="22">
      <c r="A22" s="9">
        <f>'Payroll Data'!B17</f>
        <v/>
      </c>
      <c r="B22" s="10">
        <f>'Payroll Data'!M17</f>
        <v/>
      </c>
      <c r="C22" s="10">
        <f>'Payroll Data'!N17</f>
        <v/>
      </c>
      <c r="D22" s="10">
        <f>'Payroll Data'!O17</f>
        <v/>
      </c>
    </row>
    <row r="23">
      <c r="A23" s="13">
        <f>'Payroll Data'!B18</f>
        <v/>
      </c>
      <c r="B23" s="14">
        <f>'Payroll Data'!M18</f>
        <v/>
      </c>
      <c r="C23" s="14">
        <f>'Payroll Data'!N18</f>
        <v/>
      </c>
      <c r="D23" s="14">
        <f>'Payroll Data'!O18</f>
        <v/>
      </c>
    </row>
    <row r="24">
      <c r="A24" s="9">
        <f>'Payroll Data'!B19</f>
        <v/>
      </c>
      <c r="B24" s="10">
        <f>'Payroll Data'!M19</f>
        <v/>
      </c>
      <c r="C24" s="10">
        <f>'Payroll Data'!N19</f>
        <v/>
      </c>
      <c r="D24" s="10">
        <f>'Payroll Data'!O19</f>
        <v/>
      </c>
    </row>
    <row r="25">
      <c r="A25" s="13">
        <f>'Payroll Data'!B20</f>
        <v/>
      </c>
      <c r="B25" s="14">
        <f>'Payroll Data'!M20</f>
        <v/>
      </c>
      <c r="C25" s="14">
        <f>'Payroll Data'!N20</f>
        <v/>
      </c>
      <c r="D25" s="14">
        <f>'Payroll Data'!O20</f>
        <v/>
      </c>
    </row>
    <row r="26">
      <c r="A26" s="9">
        <f>'Payroll Data'!B21</f>
        <v/>
      </c>
      <c r="B26" s="10">
        <f>'Payroll Data'!M21</f>
        <v/>
      </c>
      <c r="C26" s="10">
        <f>'Payroll Data'!N21</f>
        <v/>
      </c>
      <c r="D26" s="10">
        <f>'Payroll Data'!O21</f>
        <v/>
      </c>
    </row>
    <row r="27">
      <c r="A27" s="13">
        <f>'Payroll Data'!B22</f>
        <v/>
      </c>
      <c r="B27" s="14">
        <f>'Payroll Data'!M22</f>
        <v/>
      </c>
      <c r="C27" s="14">
        <f>'Payroll Data'!N22</f>
        <v/>
      </c>
      <c r="D27" s="14">
        <f>'Payroll Data'!O22</f>
        <v/>
      </c>
    </row>
    <row r="28"/>
    <row r="29"/>
    <row r="30">
      <c r="A30" s="20" t="inlineStr">
        <is>
          <t>Contribution Type</t>
        </is>
      </c>
      <c r="B30" s="20" t="inlineStr">
        <is>
          <t>Amount</t>
        </is>
      </c>
    </row>
    <row r="31">
      <c r="A31" s="30" t="inlineStr">
        <is>
          <t>Employee FICA</t>
        </is>
      </c>
      <c r="B31" s="31">
        <f>'Payroll Data'!M23</f>
        <v/>
      </c>
    </row>
    <row r="32">
      <c r="A32" s="30" t="inlineStr">
        <is>
          <t>Employer FICA</t>
        </is>
      </c>
      <c r="B32" s="31">
        <f>'Payroll Data'!N23</f>
        <v/>
      </c>
    </row>
  </sheetData>
  <mergeCells count="13">
    <mergeCell ref="A1:H1"/>
    <mergeCell ref="A3:D3"/>
    <mergeCell ref="A4:C4"/>
    <mergeCell ref="A5:C5"/>
    <mergeCell ref="A6:C6"/>
    <mergeCell ref="A7:C7"/>
    <mergeCell ref="A8:C8"/>
    <mergeCell ref="A9:C9"/>
    <mergeCell ref="A10:C10"/>
    <mergeCell ref="A11:C11"/>
    <mergeCell ref="A12:C12"/>
    <mergeCell ref="A13:C13"/>
    <mergeCell ref="A16:D16"/>
  </mergeCells>
  <pageMargins left="0.75" right="0.75" top="1" bottom="1" header="0.5" footer="0.5"/>
  <drawing xmlns:r="http://schemas.openxmlformats.org/officeDocument/2006/relationships" r:id="rId1"/>
</worksheet>
</file>

<file path=xl/worksheets/sheet3.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6" customWidth="1" min="1" max="1"/>
    <col width="95" customWidth="1" min="2" max="2"/>
  </cols>
  <sheetData>
    <row r="1">
      <c r="A1" s="1" t="inlineStr">
        <is>
          <t>How to Use This FICA Tracker</t>
        </is>
      </c>
    </row>
    <row r="2"/>
    <row r="3" ht="60" customHeight="1">
      <c r="A3" s="32" t="inlineStr">
        <is>
          <t>Overview</t>
        </is>
      </c>
      <c r="B3" s="33" t="inlineStr">
        <is>
          <t>This workbook tracks Social Security and Medicare (FICA) taxes for a group of employees. It calculates employee and employer shares each pay period, applies the annual Social Security wage base cap, and applies the Additional Medicare Tax for high earners. All figures use sample 2026 payroll data.</t>
        </is>
      </c>
    </row>
    <row r="4" ht="60" customHeight="1">
      <c r="A4" s="32" t="inlineStr">
        <is>
          <t>Payroll Data sheet</t>
        </is>
      </c>
      <c r="B4" s="33" t="inlineStr">
        <is>
          <t>Contains the Rate Assumptions box (pale yellow input cells) where you can update the Social Security rate, Medicare rate, Additional Medicare rate, the annual SS wage base cap, and the Additional Medicare threshold. The table below lists each employee with YTD wages prior to this period and gross pay this period, then calculates taxable SS wages, SS tax, Medicare tax, Additional Medicare tax, and totals for employee and employer.</t>
        </is>
      </c>
    </row>
    <row r="5" ht="60" customHeight="1">
      <c r="A5" s="32" t="inlineStr">
        <is>
          <t>SS Taxable Wages logic</t>
        </is>
      </c>
      <c r="B5" s="33" t="inlineStr">
        <is>
          <t>Once an employee's cumulative YTD wages reach the Social Security wage base cap, no further wages are subject to Social Security tax. The formula compares prior YTD wages plus current gross pay against the cap to compute only the portion still taxable.</t>
        </is>
      </c>
    </row>
    <row r="6" ht="60" customHeight="1">
      <c r="A6" s="32" t="inlineStr">
        <is>
          <t>Additional Medicare Tax</t>
        </is>
      </c>
      <c r="B6" s="33" t="inlineStr">
        <is>
          <t>Applies an extra 0.9% employee-only tax on wages paid in a calendar year that exceed the threshold (default $200,000). There is no employer match for the Additional Medicare Tax. Rows triggering this tax are highlighted in red.</t>
        </is>
      </c>
    </row>
    <row r="7" ht="60" customHeight="1">
      <c r="A7" s="32" t="inlineStr">
        <is>
          <t>Dashboard sheet</t>
        </is>
      </c>
      <c r="B7" s="33" t="inlineStr">
        <is>
          <t>Shows key aggregate metrics (total gross pay, total SS tax, total Medicare tax, total FICA) plus a bar chart comparing employee vs employer FICA by person and a pie chart showing the overall employee/employer contribution split.</t>
        </is>
      </c>
    </row>
    <row r="8" ht="60" customHeight="1">
      <c r="A8" s="32" t="inlineStr">
        <is>
          <t>Editing data</t>
        </is>
      </c>
      <c r="B8" s="33" t="inlineStr">
        <is>
          <t>Update employee rows directly in the Payroll Data sheet. All formulas recalculate automatically. Use the Department dropdown to keep department names consistent. Do not edit formula cells (columns G through P) unless you intend to change the calculation logic.</t>
        </is>
      </c>
    </row>
    <row r="9" ht="60" customHeight="1">
      <c r="A9" s="32" t="inlineStr">
        <is>
          <t>Disclaimer</t>
        </is>
      </c>
      <c r="B9" s="33" t="inlineStr">
        <is>
          <t>This template is for informational and organizational purposes only. Consult the IRS Publication 15 (Circular E) and a licensed tax professional for official payroll tax guidance and current year rates and thresholds.</t>
        </is>
      </c>
    </row>
  </sheetData>
  <mergeCells count="1">
    <mergeCell ref="A1:B1"/>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2026-07-21T18:10:07Z</dcterms:created>
  <dcterms:modified xmlns:dcterms="http://purl.org/dc/terms/" xmlns:xsi="http://www.w3.org/2001/XMLSchema-instance" xsi:type="dcterms:W3CDTF">2026-07-21T18:10:07Z</dcterms:modified>
</cp:coreProperties>
</file>