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ibution Tracker" sheetId="1" state="visible" r:id="rId1"/>
    <sheet xmlns:r="http://schemas.openxmlformats.org/officeDocument/2006/relationships" name="Dashboard" sheetId="2" state="visible" r:id="rId2"/>
    <sheet xmlns:r="http://schemas.openxmlformats.org/officeDocument/2006/relationships" name="Instructions" sheetId="3" state="visible" r:id="rId3"/>
  </sheets>
  <definedNames>
    <definedName name="_xlnm._FilterDatabase" localSheetId="0" hidden="1">'Contribution Tracker'!$A$1:$R$101</definedName>
  </definedNames>
  <calcPr calcId="124519" fullCalcOnLoad="1"/>
</workbook>
</file>

<file path=xl/styles.xml><?xml version="1.0" encoding="utf-8"?>
<styleSheet xmlns="http://schemas.openxmlformats.org/spreadsheetml/2006/main">
  <numFmts count="4">
    <numFmt numFmtId="164" formatCode="mm/dd/yyyy"/>
    <numFmt numFmtId="165" formatCode="&quot;$&quot;#,##0.00"/>
    <numFmt numFmtId="166" formatCode="0.0%"/>
    <numFmt numFmtId="167" formatCode="0.0000"/>
  </numFmts>
  <fonts count="5">
    <font>
      <name val="Calibri"/>
      <family val="2"/>
      <color theme="1"/>
      <sz val="11"/>
      <scheme val="minor"/>
    </font>
    <font>
      <name val="Aptos"/>
      <b val="1"/>
      <color rgb="00FFFFFF"/>
      <sz val="11"/>
    </font>
    <font>
      <name val="Aptos"/>
      <color rgb="001F2937"/>
      <sz val="10"/>
    </font>
    <font>
      <name val="Aptos Display"/>
      <b val="1"/>
      <color rgb="00FFFFFF"/>
      <sz val="16"/>
    </font>
    <font>
      <name val="Aptos"/>
      <b val="1"/>
      <color rgb="001F2937"/>
      <sz val="10"/>
    </font>
  </fonts>
  <fills count="8">
    <fill>
      <patternFill/>
    </fill>
    <fill>
      <patternFill patternType="gray125"/>
    </fill>
    <fill>
      <patternFill patternType="solid">
        <fgColor rgb="000F766E"/>
      </patternFill>
    </fill>
    <fill>
      <patternFill patternType="solid">
        <fgColor rgb="00F0FDFA"/>
      </patternFill>
    </fill>
    <fill>
      <patternFill patternType="solid">
        <fgColor rgb="00FFFBEB"/>
      </patternFill>
    </fill>
    <fill>
      <patternFill patternType="solid">
        <fgColor rgb="00FFFFFF"/>
      </patternFill>
    </fill>
    <fill>
      <patternFill patternType="solid">
        <fgColor rgb="001E293B"/>
      </patternFill>
    </fill>
    <fill>
      <patternFill patternType="solid">
        <fgColor rgb="0014B8A6"/>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2">
    <xf numFmtId="0" fontId="0" fillId="0" borderId="0" pivotButton="0" quotePrefix="0" xfId="0"/>
    <xf numFmtId="0" fontId="1" fillId="2" borderId="1" applyAlignment="1" pivotButton="0" quotePrefix="0" xfId="0">
      <alignment horizontal="center" vertical="center"/>
    </xf>
    <xf numFmtId="0" fontId="2" fillId="4" borderId="1" applyAlignment="1" pivotButton="0" quotePrefix="0" xfId="0">
      <alignment horizontal="center" vertical="center"/>
    </xf>
    <xf numFmtId="164" fontId="2" fillId="4" borderId="1" applyAlignment="1" pivotButton="0" quotePrefix="0" xfId="0">
      <alignment horizontal="center" vertical="center"/>
    </xf>
    <xf numFmtId="0" fontId="2" fillId="4" borderId="1" applyAlignment="1" pivotButton="0" quotePrefix="0" xfId="0">
      <alignment horizontal="left" vertical="center"/>
    </xf>
    <xf numFmtId="165" fontId="2" fillId="4" borderId="1" applyAlignment="1" pivotButton="0" quotePrefix="0" xfId="0">
      <alignment horizontal="center" vertical="center"/>
    </xf>
    <xf numFmtId="165" fontId="2" fillId="3" borderId="1" applyAlignment="1" pivotButton="0" quotePrefix="0" xfId="0">
      <alignment horizontal="center" vertical="center"/>
    </xf>
    <xf numFmtId="166" fontId="2" fillId="4" borderId="1" applyAlignment="1" pivotButton="0" quotePrefix="0" xfId="0">
      <alignment horizontal="center" vertical="center"/>
    </xf>
    <xf numFmtId="167" fontId="2" fillId="3" borderId="1" applyAlignment="1" pivotButton="0" quotePrefix="0" xfId="0">
      <alignment horizontal="center" vertical="center"/>
    </xf>
    <xf numFmtId="166" fontId="2" fillId="3" borderId="1" applyAlignment="1" pivotButton="0" quotePrefix="0" xfId="0">
      <alignment horizontal="center" vertical="center"/>
    </xf>
    <xf numFmtId="0" fontId="2" fillId="3" borderId="1" applyAlignment="1" pivotButton="0" quotePrefix="0" xfId="0">
      <alignment horizontal="center" vertical="center"/>
    </xf>
    <xf numFmtId="165" fontId="2" fillId="5" borderId="1" applyAlignment="1" pivotButton="0" quotePrefix="0" xfId="0">
      <alignment horizontal="center" vertical="center"/>
    </xf>
    <xf numFmtId="167" fontId="2" fillId="5" borderId="1" applyAlignment="1" pivotButton="0" quotePrefix="0" xfId="0">
      <alignment horizontal="center" vertical="center"/>
    </xf>
    <xf numFmtId="166" fontId="2" fillId="5" borderId="1" applyAlignment="1" pivotButton="0" quotePrefix="0" xfId="0">
      <alignment horizontal="center" vertical="center"/>
    </xf>
    <xf numFmtId="0" fontId="2" fillId="5" borderId="1" applyAlignment="1" pivotButton="0" quotePrefix="0" xfId="0">
      <alignment horizontal="center" vertical="center"/>
    </xf>
    <xf numFmtId="0" fontId="3" fillId="6" borderId="0" applyAlignment="1" pivotButton="0" quotePrefix="0" xfId="0">
      <alignment horizontal="center" vertical="center"/>
    </xf>
    <xf numFmtId="0" fontId="2" fillId="5" borderId="1" applyAlignment="1" pivotButton="0" quotePrefix="0" xfId="0">
      <alignment horizontal="left" vertical="center"/>
    </xf>
    <xf numFmtId="0" fontId="1" fillId="7" borderId="1" applyAlignment="1" pivotButton="0" quotePrefix="0" xfId="0">
      <alignment horizontal="left" vertical="center"/>
    </xf>
    <xf numFmtId="0" fontId="1" fillId="7" borderId="1" applyAlignment="1" pivotButton="0" quotePrefix="0" xfId="0">
      <alignment horizontal="center" vertical="center"/>
    </xf>
    <xf numFmtId="0" fontId="2" fillId="3" borderId="1" applyAlignment="1" pivotButton="0" quotePrefix="0" xfId="0">
      <alignment horizontal="left" vertical="center"/>
    </xf>
    <xf numFmtId="165" fontId="4" fillId="3" borderId="1" applyAlignment="1" pivotButton="0" quotePrefix="0" xfId="0">
      <alignment horizontal="center" vertical="center"/>
    </xf>
    <xf numFmtId="165" fontId="4" fillId="5" borderId="1" applyAlignment="1" pivotButton="0" quotePrefix="0" xfId="0">
      <alignment horizontal="center" vertical="center"/>
    </xf>
    <xf numFmtId="166" fontId="4" fillId="5" borderId="1" applyAlignment="1" pivotButton="0" quotePrefix="0" xfId="0">
      <alignment horizontal="center" vertical="center"/>
    </xf>
    <xf numFmtId="1" fontId="4" fillId="3" borderId="1" applyAlignment="1" pivotButton="0" quotePrefix="0" xfId="0">
      <alignment horizontal="center" vertical="center"/>
    </xf>
    <xf numFmtId="0" fontId="2" fillId="5" borderId="1" applyAlignment="1" pivotButton="0" quotePrefix="0" xfId="0">
      <alignment horizontal="left" vertical="top" wrapText="1"/>
    </xf>
    <xf numFmtId="164" fontId="2" fillId="3" borderId="1" applyAlignment="1" pivotButton="0" quotePrefix="0" xfId="0">
      <alignment horizontal="center" vertical="center"/>
    </xf>
    <xf numFmtId="164" fontId="2" fillId="5" borderId="1" applyAlignment="1" pivotButton="0" quotePrefix="0" xfId="0">
      <alignment horizontal="center" vertical="center"/>
    </xf>
    <xf numFmtId="0" fontId="2" fillId="3" borderId="1" applyAlignment="1" pivotButton="0" quotePrefix="0" xfId="0">
      <alignment horizontal="left" vertical="top" wrapText="1"/>
    </xf>
    <xf numFmtId="164" fontId="2" fillId="4" borderId="1" applyAlignment="1" pivotButton="0" quotePrefix="0" xfId="0">
      <alignment horizontal="center" vertical="center"/>
    </xf>
    <xf numFmtId="165" fontId="2" fillId="4" borderId="1" applyAlignment="1" pivotButton="0" quotePrefix="0" xfId="0">
      <alignment horizontal="center" vertical="center"/>
    </xf>
    <xf numFmtId="165" fontId="2" fillId="3" borderId="1" applyAlignment="1" pivotButton="0" quotePrefix="0" xfId="0">
      <alignment horizontal="center" vertical="center"/>
    </xf>
    <xf numFmtId="166" fontId="2" fillId="4" borderId="1" applyAlignment="1" pivotButton="0" quotePrefix="0" xfId="0">
      <alignment horizontal="center" vertical="center"/>
    </xf>
    <xf numFmtId="167" fontId="2" fillId="3" borderId="1" applyAlignment="1" pivotButton="0" quotePrefix="0" xfId="0">
      <alignment horizontal="center" vertical="center"/>
    </xf>
    <xf numFmtId="166" fontId="2" fillId="3" borderId="1" applyAlignment="1" pivotButton="0" quotePrefix="0" xfId="0">
      <alignment horizontal="center" vertical="center"/>
    </xf>
    <xf numFmtId="165" fontId="2" fillId="5" borderId="1" applyAlignment="1" pivotButton="0" quotePrefix="0" xfId="0">
      <alignment horizontal="center" vertical="center"/>
    </xf>
    <xf numFmtId="167" fontId="2" fillId="5" borderId="1" applyAlignment="1" pivotButton="0" quotePrefix="0" xfId="0">
      <alignment horizontal="center" vertical="center"/>
    </xf>
    <xf numFmtId="166" fontId="2" fillId="5" borderId="1" applyAlignment="1" pivotButton="0" quotePrefix="0" xfId="0">
      <alignment horizontal="center" vertical="center"/>
    </xf>
    <xf numFmtId="165" fontId="4" fillId="3" borderId="1" applyAlignment="1" pivotButton="0" quotePrefix="0" xfId="0">
      <alignment horizontal="center" vertical="center"/>
    </xf>
    <xf numFmtId="165" fontId="4" fillId="5" borderId="1" applyAlignment="1" pivotButton="0" quotePrefix="0" xfId="0">
      <alignment horizontal="center" vertical="center"/>
    </xf>
    <xf numFmtId="166" fontId="4" fillId="5" borderId="1" applyAlignment="1" pivotButton="0" quotePrefix="0" xfId="0">
      <alignment horizontal="center" vertical="center"/>
    </xf>
    <xf numFmtId="164" fontId="2" fillId="3" borderId="1" applyAlignment="1" pivotButton="0" quotePrefix="0" xfId="0">
      <alignment horizontal="center" vertical="center"/>
    </xf>
    <xf numFmtId="164" fontId="2" fillId="5" borderId="1" applyAlignment="1" pivotButton="0" quotePrefix="0" xfId="0">
      <alignment horizontal="center" vertical="center"/>
    </xf>
  </cellXfs>
  <cellStyles count="1">
    <cellStyle name="Normal" xfId="0" builtinId="0" hidden="0"/>
  </cellStyles>
  <dxfs count="2">
    <dxf>
      <font>
        <name val="Aptos"/>
        <b val="1"/>
        <color rgb="00FFFFFF"/>
        <sz val="10"/>
      </font>
      <fill>
        <patternFill patternType="solid">
          <fgColor rgb="0022C55E"/>
        </patternFill>
      </fill>
    </dxf>
    <dxf>
      <font>
        <name val="Aptos"/>
        <b val="1"/>
        <color rgb="00FFFFFF"/>
        <sz val="10"/>
      </font>
      <fill>
        <patternFill patternType="solid">
          <fgColor rgb="00DC262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Cumulative TSP Balance by Pay Period</a:t>
            </a:r>
          </a:p>
        </rich>
      </tx>
    </title>
    <plotArea>
      <lineChart>
        <grouping val="standard"/>
        <ser>
          <idx val="0"/>
          <order val="0"/>
          <tx>
            <strRef>
              <f>'Contribution Tracker'!N1</f>
            </strRef>
          </tx>
          <spPr>
            <a:ln xmlns:a="http://schemas.openxmlformats.org/drawingml/2006/main" w="26000">
              <a:solidFill>
                <a:srgbClr val="0F766E"/>
              </a:solidFill>
              <a:prstDash val="solid"/>
            </a:ln>
          </spPr>
          <marker>
            <symbol val="none"/>
            <spPr>
              <a:ln xmlns:a="http://schemas.openxmlformats.org/drawingml/2006/main">
                <a:prstDash val="solid"/>
              </a:ln>
            </spPr>
          </marker>
          <cat>
            <numRef>
              <f>'Contribution Tracker'!$B$2:$B$101</f>
            </numRef>
          </cat>
          <val>
            <numRef>
              <f>'Contribution Tracker'!$N$2:$N$101</f>
            </numRef>
          </val>
        </ser>
        <axId val="10"/>
        <axId val="100"/>
      </lineChart>
      <catAx>
        <axId val="10"/>
        <scaling>
          <orientation val="minMax"/>
        </scaling>
        <axPos val="l"/>
        <title>
          <tx>
            <rich>
              <a:bodyPr xmlns:a="http://schemas.openxmlformats.org/drawingml/2006/main"/>
              <a:p xmlns:a="http://schemas.openxmlformats.org/drawingml/2006/main">
                <a:pPr>
                  <a:defRPr/>
                </a:pPr>
                <a:r>
                  <a:t>Pay Period End Date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Cumulative Balance</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Employee vs. Agency Contributions</a:t>
            </a:r>
          </a:p>
        </rich>
      </tx>
    </title>
    <plotArea>
      <barChart>
        <barDir val="col"/>
        <grouping val="clustered"/>
        <ser>
          <idx val="0"/>
          <order val="0"/>
          <tx>
            <strRef>
              <f>'Dashboard'!B43</f>
            </strRef>
          </tx>
          <spPr>
            <a:solidFill xmlns:a="http://schemas.openxmlformats.org/drawingml/2006/main">
              <a:srgbClr val="0F766E"/>
            </a:solidFill>
            <a:ln xmlns:a="http://schemas.openxmlformats.org/drawingml/2006/main">
              <a:prstDash val="solid"/>
            </a:ln>
          </spPr>
          <cat>
            <numRef>
              <f>'Dashboard'!$A$44:$A$143</f>
            </numRef>
          </cat>
          <val>
            <numRef>
              <f>'Dashboard'!$B$44:$B$143</f>
            </numRef>
          </val>
        </ser>
        <ser>
          <idx val="1"/>
          <order val="1"/>
          <tx>
            <strRef>
              <f>'Dashboard'!C43</f>
            </strRef>
          </tx>
          <spPr>
            <a:solidFill xmlns:a="http://schemas.openxmlformats.org/drawingml/2006/main">
              <a:srgbClr val="22C55E"/>
            </a:solidFill>
            <a:ln xmlns:a="http://schemas.openxmlformats.org/drawingml/2006/main">
              <a:prstDash val="solid"/>
            </a:ln>
          </spPr>
          <cat>
            <numRef>
              <f>'Dashboard'!$A$44:$A$143</f>
            </numRef>
          </cat>
          <val>
            <numRef>
              <f>'Dashboard'!$C$44:$C$143</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Pay Period End Date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Contribution Amount</a:t>
                </a:r>
              </a:p>
            </rich>
          </tx>
        </title>
        <majorTickMark val="none"/>
        <minorTickMark val="none"/>
        <crossAx val="10"/>
      </valAx>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TSP Contribution Mix</a:t>
            </a:r>
          </a:p>
        </rich>
      </tx>
    </title>
    <plotArea>
      <doughnutChart>
        <varyColors val="1"/>
        <ser>
          <idx val="0"/>
          <order val="0"/>
          <tx>
            <strRef>
              <f>'Dashboard'!E4</f>
            </strRef>
          </tx>
          <spPr>
            <a:solidFill xmlns:a="http://schemas.openxmlformats.org/drawingml/2006/main">
              <a:srgbClr val="14B8A6"/>
            </a:solidFill>
            <a:ln xmlns:a="http://schemas.openxmlformats.org/drawingml/2006/main">
              <a:prstDash val="solid"/>
            </a:ln>
          </spPr>
          <cat>
            <numRef>
              <f>'Dashboard'!$D$5:$D$7</f>
            </numRef>
          </cat>
          <val>
            <numRef>
              <f>'Dashboard'!$E$5:$E$7</f>
            </numRef>
          </val>
        </ser>
        <firstSliceAng val="0"/>
        <holeSize val="55"/>
      </doughnut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0</col>
      <colOff>0</colOff>
      <row>12</row>
      <rowOff>0</rowOff>
    </from>
    <ext cx="504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8</col>
      <colOff>0</colOff>
      <row>12</row>
      <rowOff>0</rowOff>
    </from>
    <ext cx="504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27</row>
      <rowOff>0</rowOff>
    </from>
    <ext cx="5040000" cy="252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ables/table1.xml><?xml version="1.0" encoding="utf-8"?>
<table xmlns="http://schemas.openxmlformats.org/spreadsheetml/2006/main" id="1" name="ContributionTracker" displayName="ContributionTracker" ref="A1:R101" headerRowCount="1">
  <autoFilter ref="A1:R101"/>
  <tableColumns count="18">
    <tableColumn id="1" name="Contribution ID"/>
    <tableColumn id="2" name="Pay Period End Date"/>
    <tableColumn id="3" name="Employee Name"/>
    <tableColumn id="4" name="Agency / Department"/>
    <tableColumn id="5" name="Location"/>
    <tableColumn id="6" name="Annual Salary"/>
    <tableColumn id="7" name="Pay Period Gross Pay"/>
    <tableColumn id="8" name="Traditional TSP %"/>
    <tableColumn id="9" name="Roth TSP %"/>
    <tableColumn id="10" name="Total Employee TSP Contribution"/>
    <tableColumn id="11" name="Agency Automatic 1% Contribution"/>
    <tableColumn id="12" name="Agency Matching Contribution"/>
    <tableColumn id="13" name="Total TSP Contribution"/>
    <tableColumn id="14" name="Cumulative TSP Balance"/>
    <tableColumn id="15" name="FERS Pension Service Credit"/>
    <tableColumn id="16" name="Estimated Monthly FERS Pension"/>
    <tableColumn id="17" name="Contribution Rate"/>
    <tableColumn id="18" name="Monthly Status"/>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R101"/>
  <sheetViews>
    <sheetView showGridLines="0" workbookViewId="0">
      <pane ySplit="1" topLeftCell="A2" activePane="bottomLeft" state="frozen"/>
      <selection pane="bottomLeft" activeCell="A1" sqref="A1"/>
    </sheetView>
  </sheetViews>
  <sheetFormatPr baseColWidth="8" defaultRowHeight="15"/>
  <cols>
    <col width="17" customWidth="1" min="1" max="1"/>
    <col width="18" customWidth="1" min="2" max="2"/>
    <col width="20" customWidth="1" min="3" max="3"/>
    <col width="29" customWidth="1" min="4" max="4"/>
    <col width="18" customWidth="1" min="5" max="5"/>
    <col width="15" customWidth="1" min="6" max="6"/>
    <col width="18" customWidth="1" min="7" max="7"/>
    <col width="17" customWidth="1" min="8" max="8"/>
    <col width="13" customWidth="1" min="9" max="9"/>
    <col width="24" customWidth="1" min="10" max="10"/>
    <col width="27" customWidth="1" min="11" max="11"/>
    <col width="25" customWidth="1" min="12" max="12"/>
    <col width="20" customWidth="1" min="13" max="13"/>
    <col width="21" customWidth="1" min="14" max="14"/>
    <col width="23" customWidth="1" min="15" max="15"/>
    <col width="26" customWidth="1" min="16" max="16"/>
    <col width="18" customWidth="1" min="17" max="17"/>
    <col width="21" customWidth="1" min="18" max="18"/>
  </cols>
  <sheetData>
    <row r="1" ht="32" customHeight="1">
      <c r="A1" s="1" t="inlineStr">
        <is>
          <t>Contribution ID</t>
        </is>
      </c>
      <c r="B1" s="1" t="inlineStr">
        <is>
          <t>Pay Period End Date</t>
        </is>
      </c>
      <c r="C1" s="1" t="inlineStr">
        <is>
          <t>Employee Name</t>
        </is>
      </c>
      <c r="D1" s="1" t="inlineStr">
        <is>
          <t>Agency / Department</t>
        </is>
      </c>
      <c r="E1" s="1" t="inlineStr">
        <is>
          <t>Location</t>
        </is>
      </c>
      <c r="F1" s="1" t="inlineStr">
        <is>
          <t>Annual Salary</t>
        </is>
      </c>
      <c r="G1" s="1" t="inlineStr">
        <is>
          <t>Pay Period Gross Pay</t>
        </is>
      </c>
      <c r="H1" s="1" t="inlineStr">
        <is>
          <t>Traditional TSP %</t>
        </is>
      </c>
      <c r="I1" s="1" t="inlineStr">
        <is>
          <t>Roth TSP %</t>
        </is>
      </c>
      <c r="J1" s="1" t="inlineStr">
        <is>
          <t>Total Employee TSP Contribution</t>
        </is>
      </c>
      <c r="K1" s="1" t="inlineStr">
        <is>
          <t>Agency Automatic 1% Contribution</t>
        </is>
      </c>
      <c r="L1" s="1" t="inlineStr">
        <is>
          <t>Agency Matching Contribution</t>
        </is>
      </c>
      <c r="M1" s="1" t="inlineStr">
        <is>
          <t>Total TSP Contribution</t>
        </is>
      </c>
      <c r="N1" s="1" t="inlineStr">
        <is>
          <t>Cumulative TSP Balance</t>
        </is>
      </c>
      <c r="O1" s="1" t="inlineStr">
        <is>
          <t>FERS Pension Service Credit</t>
        </is>
      </c>
      <c r="P1" s="1" t="inlineStr">
        <is>
          <t>Estimated Monthly FERS Pension</t>
        </is>
      </c>
      <c r="Q1" s="1" t="inlineStr">
        <is>
          <t>Contribution Rate</t>
        </is>
      </c>
      <c r="R1" s="1" t="inlineStr">
        <is>
          <t>Monthly Status</t>
        </is>
      </c>
    </row>
    <row r="2">
      <c r="A2" s="2" t="inlineStr">
        <is>
          <t>FERS-2026-001</t>
        </is>
      </c>
      <c r="B2" s="28" t="n">
        <v>46053</v>
      </c>
      <c r="C2" s="4" t="inlineStr">
        <is>
          <t>Michael Carter</t>
        </is>
      </c>
      <c r="D2" s="4" t="inlineStr">
        <is>
          <t>Department of Transportation</t>
        </is>
      </c>
      <c r="E2" s="4" t="inlineStr">
        <is>
          <t>Austin, TX</t>
        </is>
      </c>
      <c r="F2" s="29" t="n">
        <v>88500</v>
      </c>
      <c r="G2" s="30">
        <f>IF(OR(A2="",F2=""),"",IFERROR(F2/26,0))</f>
        <v/>
      </c>
      <c r="H2" s="31" t="n">
        <v>0.05</v>
      </c>
      <c r="I2" s="31" t="n">
        <v>0.01</v>
      </c>
      <c r="J2" s="30">
        <f>IF(A2="","",IFERROR(G2*(H2+I2),0))</f>
        <v/>
      </c>
      <c r="K2" s="30">
        <f>IF(A2="","",IFERROR(G2*'Dashboard'!$L$4,0))</f>
        <v/>
      </c>
      <c r="L2" s="30">
        <f>IF(A2="","",IFERROR(G2*VLOOKUP(H2+I2,'Dashboard'!$J$5:$K$9,2,TRUE),0))</f>
        <v/>
      </c>
      <c r="M2" s="30">
        <f>IF(A2="","",SUM(J2:L2))</f>
        <v/>
      </c>
      <c r="N2" s="30">
        <f>IF(A2="","",M2)</f>
        <v/>
      </c>
      <c r="O2" s="32">
        <f>IF(OR(A2="",F2=""),"",IFERROR(G2/F2/26,0))</f>
        <v/>
      </c>
      <c r="P2" s="30">
        <f>IF(OR(A2="",F2="",O2=""),"",IFERROR((F2*O2*'Dashboard'!$J$2)/12,0))</f>
        <v/>
      </c>
      <c r="Q2" s="33">
        <f>IF(A2="","",IFERROR(J2/G2,0))</f>
        <v/>
      </c>
      <c r="R2" s="10">
        <f>IF(A2="","",IF(Q2&gt;='Dashboard'!$J$3,"On Track","Review Contribution"))</f>
        <v/>
      </c>
    </row>
    <row r="3">
      <c r="A3" s="2" t="inlineStr">
        <is>
          <t>FERS-2026-002</t>
        </is>
      </c>
      <c r="B3" s="28" t="n">
        <v>46081</v>
      </c>
      <c r="C3" s="4" t="inlineStr">
        <is>
          <t>Jennifer Brooks</t>
        </is>
      </c>
      <c r="D3" s="4" t="inlineStr">
        <is>
          <t>Department of Veterans Affairs</t>
        </is>
      </c>
      <c r="E3" s="4" t="inlineStr">
        <is>
          <t>Denver, CO</t>
        </is>
      </c>
      <c r="F3" s="29" t="n">
        <v>96800</v>
      </c>
      <c r="G3" s="34">
        <f>IF(OR(A3="",F3=""),"",IFERROR(F3/26,0))</f>
        <v/>
      </c>
      <c r="H3" s="31" t="n">
        <v>0.04</v>
      </c>
      <c r="I3" s="31" t="n">
        <v>0</v>
      </c>
      <c r="J3" s="34">
        <f>IF(A3="","",IFERROR(G3*(H3+I3),0))</f>
        <v/>
      </c>
      <c r="K3" s="34">
        <f>IF(A3="","",IFERROR(G3*'Dashboard'!$L$4,0))</f>
        <v/>
      </c>
      <c r="L3" s="34">
        <f>IF(A3="","",IFERROR(G3*VLOOKUP(H3+I3,'Dashboard'!$J$5:$K$9,2,TRUE),0))</f>
        <v/>
      </c>
      <c r="M3" s="34">
        <f>IF(A3="","",SUM(J3:L3))</f>
        <v/>
      </c>
      <c r="N3" s="34">
        <f>IF(A3="","",IFERROR(N2+M3,0))</f>
        <v/>
      </c>
      <c r="O3" s="35">
        <f>IF(OR(A3="",F3=""),"",IFERROR(G3/F3/26,0))</f>
        <v/>
      </c>
      <c r="P3" s="34">
        <f>IF(OR(A3="",F3="",O3=""),"",IFERROR((F3*O3*'Dashboard'!$J$2)/12,0))</f>
        <v/>
      </c>
      <c r="Q3" s="36">
        <f>IF(A3="","",IFERROR(J3/G3,0))</f>
        <v/>
      </c>
      <c r="R3" s="14">
        <f>IF(A3="","",IF(Q3&gt;='Dashboard'!$J$3,"On Track","Review Contribution"))</f>
        <v/>
      </c>
    </row>
    <row r="4">
      <c r="A4" s="2" t="inlineStr">
        <is>
          <t>FERS-2026-003</t>
        </is>
      </c>
      <c r="B4" s="28" t="n">
        <v>46112</v>
      </c>
      <c r="C4" s="4" t="inlineStr">
        <is>
          <t>James Wilson</t>
        </is>
      </c>
      <c r="D4" s="4" t="inlineStr">
        <is>
          <t>Department of Agriculture</t>
        </is>
      </c>
      <c r="E4" s="4" t="inlineStr">
        <is>
          <t>Columbus, OH</t>
        </is>
      </c>
      <c r="F4" s="29" t="n">
        <v>74500</v>
      </c>
      <c r="G4" s="30">
        <f>IF(OR(A4="",F4=""),"",IFERROR(F4/26,0))</f>
        <v/>
      </c>
      <c r="H4" s="31" t="n">
        <v>0.06</v>
      </c>
      <c r="I4" s="31" t="n">
        <v>0.02</v>
      </c>
      <c r="J4" s="30">
        <f>IF(A4="","",IFERROR(G4*(H4+I4),0))</f>
        <v/>
      </c>
      <c r="K4" s="30">
        <f>IF(A4="","",IFERROR(G4*'Dashboard'!$L$4,0))</f>
        <v/>
      </c>
      <c r="L4" s="30">
        <f>IF(A4="","",IFERROR(G4*VLOOKUP(H4+I4,'Dashboard'!$J$5:$K$9,2,TRUE),0))</f>
        <v/>
      </c>
      <c r="M4" s="30">
        <f>IF(A4="","",SUM(J4:L4))</f>
        <v/>
      </c>
      <c r="N4" s="30">
        <f>IF(A4="","",IFERROR(N3+M4,0))</f>
        <v/>
      </c>
      <c r="O4" s="32">
        <f>IF(OR(A4="",F4=""),"",IFERROR(G4/F4/26,0))</f>
        <v/>
      </c>
      <c r="P4" s="30">
        <f>IF(OR(A4="",F4="",O4=""),"",IFERROR((F4*O4*'Dashboard'!$J$2)/12,0))</f>
        <v/>
      </c>
      <c r="Q4" s="33">
        <f>IF(A4="","",IFERROR(J4/G4,0))</f>
        <v/>
      </c>
      <c r="R4" s="10">
        <f>IF(A4="","",IF(Q4&gt;='Dashboard'!$J$3,"On Track","Review Contribution"))</f>
        <v/>
      </c>
    </row>
    <row r="5">
      <c r="A5" s="2" t="inlineStr">
        <is>
          <t>FERS-2026-004</t>
        </is>
      </c>
      <c r="B5" s="28" t="n">
        <v>46142</v>
      </c>
      <c r="C5" s="4" t="inlineStr">
        <is>
          <t>Emily Martinez</t>
        </is>
      </c>
      <c r="D5" s="4" t="inlineStr">
        <is>
          <t>Department of Defense</t>
        </is>
      </c>
      <c r="E5" s="4" t="inlineStr">
        <is>
          <t>Phoenix, AZ</t>
        </is>
      </c>
      <c r="F5" s="29" t="n">
        <v>124000</v>
      </c>
      <c r="G5" s="34">
        <f>IF(OR(A5="",F5=""),"",IFERROR(F5/26,0))</f>
        <v/>
      </c>
      <c r="H5" s="31" t="n">
        <v>0.08</v>
      </c>
      <c r="I5" s="31" t="n">
        <v>0.04</v>
      </c>
      <c r="J5" s="34">
        <f>IF(A5="","",IFERROR(G5*(H5+I5),0))</f>
        <v/>
      </c>
      <c r="K5" s="34">
        <f>IF(A5="","",IFERROR(G5*'Dashboard'!$L$4,0))</f>
        <v/>
      </c>
      <c r="L5" s="34">
        <f>IF(A5="","",IFERROR(G5*VLOOKUP(H5+I5,'Dashboard'!$J$5:$K$9,2,TRUE),0))</f>
        <v/>
      </c>
      <c r="M5" s="34">
        <f>IF(A5="","",SUM(J5:L5))</f>
        <v/>
      </c>
      <c r="N5" s="34">
        <f>IF(A5="","",IFERROR(N4+M5,0))</f>
        <v/>
      </c>
      <c r="O5" s="35">
        <f>IF(OR(A5="",F5=""),"",IFERROR(G5/F5/26,0))</f>
        <v/>
      </c>
      <c r="P5" s="34">
        <f>IF(OR(A5="",F5="",O5=""),"",IFERROR((F5*O5*'Dashboard'!$J$2)/12,0))</f>
        <v/>
      </c>
      <c r="Q5" s="36">
        <f>IF(A5="","",IFERROR(J5/G5,0))</f>
        <v/>
      </c>
      <c r="R5" s="14">
        <f>IF(A5="","",IF(Q5&gt;='Dashboard'!$J$3,"On Track","Review Contribution"))</f>
        <v/>
      </c>
    </row>
    <row r="6">
      <c r="A6" s="2" t="inlineStr">
        <is>
          <t>FERS-2026-005</t>
        </is>
      </c>
      <c r="B6" s="28" t="n">
        <v>46173</v>
      </c>
      <c r="C6" s="4" t="inlineStr">
        <is>
          <t>David Thompson</t>
        </is>
      </c>
      <c r="D6" s="4" t="inlineStr">
        <is>
          <t>Department of Homeland Security</t>
        </is>
      </c>
      <c r="E6" s="4" t="inlineStr">
        <is>
          <t>Atlanta, GA</t>
        </is>
      </c>
      <c r="F6" s="29" t="n">
        <v>108500</v>
      </c>
      <c r="G6" s="30">
        <f>IF(OR(A6="",F6=""),"",IFERROR(F6/26,0))</f>
        <v/>
      </c>
      <c r="H6" s="31" t="n">
        <v>0.05</v>
      </c>
      <c r="I6" s="31" t="n">
        <v>0</v>
      </c>
      <c r="J6" s="30">
        <f>IF(A6="","",IFERROR(G6*(H6+I6),0))</f>
        <v/>
      </c>
      <c r="K6" s="30">
        <f>IF(A6="","",IFERROR(G6*'Dashboard'!$L$4,0))</f>
        <v/>
      </c>
      <c r="L6" s="30">
        <f>IF(A6="","",IFERROR(G6*VLOOKUP(H6+I6,'Dashboard'!$J$5:$K$9,2,TRUE),0))</f>
        <v/>
      </c>
      <c r="M6" s="30">
        <f>IF(A6="","",SUM(J6:L6))</f>
        <v/>
      </c>
      <c r="N6" s="30">
        <f>IF(A6="","",IFERROR(N5+M6,0))</f>
        <v/>
      </c>
      <c r="O6" s="32">
        <f>IF(OR(A6="",F6=""),"",IFERROR(G6/F6/26,0))</f>
        <v/>
      </c>
      <c r="P6" s="30">
        <f>IF(OR(A6="",F6="",O6=""),"",IFERROR((F6*O6*'Dashboard'!$J$2)/12,0))</f>
        <v/>
      </c>
      <c r="Q6" s="33">
        <f>IF(A6="","",IFERROR(J6/G6,0))</f>
        <v/>
      </c>
      <c r="R6" s="10">
        <f>IF(A6="","",IF(Q6&gt;='Dashboard'!$J$3,"On Track","Review Contribution"))</f>
        <v/>
      </c>
    </row>
    <row r="7">
      <c r="A7" s="2" t="inlineStr">
        <is>
          <t>FERS-2026-006</t>
        </is>
      </c>
      <c r="B7" s="28" t="n">
        <v>46203</v>
      </c>
      <c r="C7" s="4" t="inlineStr">
        <is>
          <t>Sarah Anderson</t>
        </is>
      </c>
      <c r="D7" s="4" t="inlineStr">
        <is>
          <t>Department of the Interior</t>
        </is>
      </c>
      <c r="E7" s="4" t="inlineStr">
        <is>
          <t>Seattle, WA</t>
        </is>
      </c>
      <c r="F7" s="29" t="n">
        <v>89500</v>
      </c>
      <c r="G7" s="34">
        <f>IF(OR(A7="",F7=""),"",IFERROR(F7/26,0))</f>
        <v/>
      </c>
      <c r="H7" s="31" t="n">
        <v>0.04</v>
      </c>
      <c r="I7" s="31" t="n">
        <v>0.02</v>
      </c>
      <c r="J7" s="34">
        <f>IF(A7="","",IFERROR(G7*(H7+I7),0))</f>
        <v/>
      </c>
      <c r="K7" s="34">
        <f>IF(A7="","",IFERROR(G7*'Dashboard'!$L$4,0))</f>
        <v/>
      </c>
      <c r="L7" s="34">
        <f>IF(A7="","",IFERROR(G7*VLOOKUP(H7+I7,'Dashboard'!$J$5:$K$9,2,TRUE),0))</f>
        <v/>
      </c>
      <c r="M7" s="34">
        <f>IF(A7="","",SUM(J7:L7))</f>
        <v/>
      </c>
      <c r="N7" s="34">
        <f>IF(A7="","",IFERROR(N6+M7,0))</f>
        <v/>
      </c>
      <c r="O7" s="35">
        <f>IF(OR(A7="",F7=""),"",IFERROR(G7/F7/26,0))</f>
        <v/>
      </c>
      <c r="P7" s="34">
        <f>IF(OR(A7="",F7="",O7=""),"",IFERROR((F7*O7*'Dashboard'!$J$2)/12,0))</f>
        <v/>
      </c>
      <c r="Q7" s="36">
        <f>IF(A7="","",IFERROR(J7/G7,0))</f>
        <v/>
      </c>
      <c r="R7" s="14">
        <f>IF(A7="","",IF(Q7&gt;='Dashboard'!$J$3,"On Track","Review Contribution"))</f>
        <v/>
      </c>
    </row>
    <row r="8">
      <c r="A8" s="2" t="inlineStr">
        <is>
          <t>FERS-2026-007</t>
        </is>
      </c>
      <c r="B8" s="28" t="n">
        <v>46234</v>
      </c>
      <c r="C8" s="4" t="inlineStr">
        <is>
          <t>Robert Taylor</t>
        </is>
      </c>
      <c r="D8" s="4" t="inlineStr">
        <is>
          <t>Department of Commerce</t>
        </is>
      </c>
      <c r="E8" s="4" t="inlineStr">
        <is>
          <t>Nashville, TN</t>
        </is>
      </c>
      <c r="F8" s="29" t="n">
        <v>82500</v>
      </c>
      <c r="G8" s="30">
        <f>IF(OR(A8="",F8=""),"",IFERROR(F8/26,0))</f>
        <v/>
      </c>
      <c r="H8" s="31" t="n">
        <v>0.07000000000000001</v>
      </c>
      <c r="I8" s="31" t="n">
        <v>0</v>
      </c>
      <c r="J8" s="30">
        <f>IF(A8="","",IFERROR(G8*(H8+I8),0))</f>
        <v/>
      </c>
      <c r="K8" s="30">
        <f>IF(A8="","",IFERROR(G8*'Dashboard'!$L$4,0))</f>
        <v/>
      </c>
      <c r="L8" s="30">
        <f>IF(A8="","",IFERROR(G8*VLOOKUP(H8+I8,'Dashboard'!$J$5:$K$9,2,TRUE),0))</f>
        <v/>
      </c>
      <c r="M8" s="30">
        <f>IF(A8="","",SUM(J8:L8))</f>
        <v/>
      </c>
      <c r="N8" s="30">
        <f>IF(A8="","",IFERROR(N7+M8,0))</f>
        <v/>
      </c>
      <c r="O8" s="32">
        <f>IF(OR(A8="",F8=""),"",IFERROR(G8/F8/26,0))</f>
        <v/>
      </c>
      <c r="P8" s="30">
        <f>IF(OR(A8="",F8="",O8=""),"",IFERROR((F8*O8*'Dashboard'!$J$2)/12,0))</f>
        <v/>
      </c>
      <c r="Q8" s="33">
        <f>IF(A8="","",IFERROR(J8/G8,0))</f>
        <v/>
      </c>
      <c r="R8" s="10">
        <f>IF(A8="","",IF(Q8&gt;='Dashboard'!$J$3,"On Track","Review Contribution"))</f>
        <v/>
      </c>
    </row>
    <row r="9">
      <c r="A9" s="2" t="inlineStr">
        <is>
          <t>FERS-2026-008</t>
        </is>
      </c>
      <c r="B9" s="28" t="n">
        <v>46265</v>
      </c>
      <c r="C9" s="4" t="inlineStr">
        <is>
          <t>Ashley Moore</t>
        </is>
      </c>
      <c r="D9" s="4" t="inlineStr">
        <is>
          <t>Department of Education</t>
        </is>
      </c>
      <c r="E9" s="4" t="inlineStr">
        <is>
          <t>Charlotte, NC</t>
        </is>
      </c>
      <c r="F9" s="29" t="n">
        <v>68500</v>
      </c>
      <c r="G9" s="34">
        <f>IF(OR(A9="",F9=""),"",IFERROR(F9/26,0))</f>
        <v/>
      </c>
      <c r="H9" s="31" t="n">
        <v>0.03</v>
      </c>
      <c r="I9" s="31" t="n">
        <v>0.01</v>
      </c>
      <c r="J9" s="34">
        <f>IF(A9="","",IFERROR(G9*(H9+I9),0))</f>
        <v/>
      </c>
      <c r="K9" s="34">
        <f>IF(A9="","",IFERROR(G9*'Dashboard'!$L$4,0))</f>
        <v/>
      </c>
      <c r="L9" s="34">
        <f>IF(A9="","",IFERROR(G9*VLOOKUP(H9+I9,'Dashboard'!$J$5:$K$9,2,TRUE),0))</f>
        <v/>
      </c>
      <c r="M9" s="34">
        <f>IF(A9="","",SUM(J9:L9))</f>
        <v/>
      </c>
      <c r="N9" s="34">
        <f>IF(A9="","",IFERROR(N8+M9,0))</f>
        <v/>
      </c>
      <c r="O9" s="35">
        <f>IF(OR(A9="",F9=""),"",IFERROR(G9/F9/26,0))</f>
        <v/>
      </c>
      <c r="P9" s="34">
        <f>IF(OR(A9="",F9="",O9=""),"",IFERROR((F9*O9*'Dashboard'!$J$2)/12,0))</f>
        <v/>
      </c>
      <c r="Q9" s="36">
        <f>IF(A9="","",IFERROR(J9/G9,0))</f>
        <v/>
      </c>
      <c r="R9" s="14">
        <f>IF(A9="","",IF(Q9&gt;='Dashboard'!$J$3,"On Track","Review Contribution"))</f>
        <v/>
      </c>
    </row>
    <row r="10">
      <c r="A10" s="2" t="n"/>
      <c r="B10" s="28" t="n"/>
      <c r="C10" s="4" t="n"/>
      <c r="D10" s="4" t="n"/>
      <c r="E10" s="4" t="n"/>
      <c r="F10" s="29" t="n"/>
      <c r="G10" s="30">
        <f>IF(OR(A10="",F10=""),"",IFERROR(F10/26,0))</f>
        <v/>
      </c>
      <c r="H10" s="31" t="n"/>
      <c r="I10" s="31" t="n"/>
      <c r="J10" s="30">
        <f>IF(A10="","",IFERROR(G10*(H10+I10),0))</f>
        <v/>
      </c>
      <c r="K10" s="30">
        <f>IF(A10="","",IFERROR(G10*'Dashboard'!$L$4,0))</f>
        <v/>
      </c>
      <c r="L10" s="30">
        <f>IF(A10="","",IFERROR(G10*VLOOKUP(H10+I10,'Dashboard'!$J$5:$K$9,2,TRUE),0))</f>
        <v/>
      </c>
      <c r="M10" s="30">
        <f>IF(A10="","",SUM(J10:L10))</f>
        <v/>
      </c>
      <c r="N10" s="30">
        <f>IF(A10="","",IFERROR(N9+M10,0))</f>
        <v/>
      </c>
      <c r="O10" s="32">
        <f>IF(OR(A10="",F10=""),"",IFERROR(G10/F10/26,0))</f>
        <v/>
      </c>
      <c r="P10" s="30">
        <f>IF(OR(A10="",F10="",O10=""),"",IFERROR((F10*O10*'Dashboard'!$J$2)/12,0))</f>
        <v/>
      </c>
      <c r="Q10" s="33">
        <f>IF(A10="","",IFERROR(J10/G10,0))</f>
        <v/>
      </c>
      <c r="R10" s="10">
        <f>IF(A10="","",IF(Q10&gt;='Dashboard'!$J$3,"On Track","Review Contribution"))</f>
        <v/>
      </c>
    </row>
    <row r="11">
      <c r="A11" s="2" t="n"/>
      <c r="B11" s="28" t="n"/>
      <c r="C11" s="4" t="n"/>
      <c r="D11" s="4" t="n"/>
      <c r="E11" s="4" t="n"/>
      <c r="F11" s="29" t="n"/>
      <c r="G11" s="34">
        <f>IF(OR(A11="",F11=""),"",IFERROR(F11/26,0))</f>
        <v/>
      </c>
      <c r="H11" s="31" t="n"/>
      <c r="I11" s="31" t="n"/>
      <c r="J11" s="34">
        <f>IF(A11="","",IFERROR(G11*(H11+I11),0))</f>
        <v/>
      </c>
      <c r="K11" s="34">
        <f>IF(A11="","",IFERROR(G11*'Dashboard'!$L$4,0))</f>
        <v/>
      </c>
      <c r="L11" s="34">
        <f>IF(A11="","",IFERROR(G11*VLOOKUP(H11+I11,'Dashboard'!$J$5:$K$9,2,TRUE),0))</f>
        <v/>
      </c>
      <c r="M11" s="34">
        <f>IF(A11="","",SUM(J11:L11))</f>
        <v/>
      </c>
      <c r="N11" s="34">
        <f>IF(A11="","",IFERROR(N10+M11,0))</f>
        <v/>
      </c>
      <c r="O11" s="35">
        <f>IF(OR(A11="",F11=""),"",IFERROR(G11/F11/26,0))</f>
        <v/>
      </c>
      <c r="P11" s="34">
        <f>IF(OR(A11="",F11="",O11=""),"",IFERROR((F11*O11*'Dashboard'!$J$2)/12,0))</f>
        <v/>
      </c>
      <c r="Q11" s="36">
        <f>IF(A11="","",IFERROR(J11/G11,0))</f>
        <v/>
      </c>
      <c r="R11" s="14">
        <f>IF(A11="","",IF(Q11&gt;='Dashboard'!$J$3,"On Track","Review Contribution"))</f>
        <v/>
      </c>
    </row>
    <row r="12">
      <c r="A12" s="2" t="n"/>
      <c r="B12" s="28" t="n"/>
      <c r="C12" s="4" t="n"/>
      <c r="D12" s="4" t="n"/>
      <c r="E12" s="4" t="n"/>
      <c r="F12" s="29" t="n"/>
      <c r="G12" s="30">
        <f>IF(OR(A12="",F12=""),"",IFERROR(F12/26,0))</f>
        <v/>
      </c>
      <c r="H12" s="31" t="n"/>
      <c r="I12" s="31" t="n"/>
      <c r="J12" s="30">
        <f>IF(A12="","",IFERROR(G12*(H12+I12),0))</f>
        <v/>
      </c>
      <c r="K12" s="30">
        <f>IF(A12="","",IFERROR(G12*'Dashboard'!$L$4,0))</f>
        <v/>
      </c>
      <c r="L12" s="30">
        <f>IF(A12="","",IFERROR(G12*VLOOKUP(H12+I12,'Dashboard'!$J$5:$K$9,2,TRUE),0))</f>
        <v/>
      </c>
      <c r="M12" s="30">
        <f>IF(A12="","",SUM(J12:L12))</f>
        <v/>
      </c>
      <c r="N12" s="30">
        <f>IF(A12="","",IFERROR(N11+M12,0))</f>
        <v/>
      </c>
      <c r="O12" s="32">
        <f>IF(OR(A12="",F12=""),"",IFERROR(G12/F12/26,0))</f>
        <v/>
      </c>
      <c r="P12" s="30">
        <f>IF(OR(A12="",F12="",O12=""),"",IFERROR((F12*O12*'Dashboard'!$J$2)/12,0))</f>
        <v/>
      </c>
      <c r="Q12" s="33">
        <f>IF(A12="","",IFERROR(J12/G12,0))</f>
        <v/>
      </c>
      <c r="R12" s="10">
        <f>IF(A12="","",IF(Q12&gt;='Dashboard'!$J$3,"On Track","Review Contribution"))</f>
        <v/>
      </c>
    </row>
    <row r="13">
      <c r="A13" s="2" t="n"/>
      <c r="B13" s="28" t="n"/>
      <c r="C13" s="4" t="n"/>
      <c r="D13" s="4" t="n"/>
      <c r="E13" s="4" t="n"/>
      <c r="F13" s="29" t="n"/>
      <c r="G13" s="34">
        <f>IF(OR(A13="",F13=""),"",IFERROR(F13/26,0))</f>
        <v/>
      </c>
      <c r="H13" s="31" t="n"/>
      <c r="I13" s="31" t="n"/>
      <c r="J13" s="34">
        <f>IF(A13="","",IFERROR(G13*(H13+I13),0))</f>
        <v/>
      </c>
      <c r="K13" s="34">
        <f>IF(A13="","",IFERROR(G13*'Dashboard'!$L$4,0))</f>
        <v/>
      </c>
      <c r="L13" s="34">
        <f>IF(A13="","",IFERROR(G13*VLOOKUP(H13+I13,'Dashboard'!$J$5:$K$9,2,TRUE),0))</f>
        <v/>
      </c>
      <c r="M13" s="34">
        <f>IF(A13="","",SUM(J13:L13))</f>
        <v/>
      </c>
      <c r="N13" s="34">
        <f>IF(A13="","",IFERROR(N12+M13,0))</f>
        <v/>
      </c>
      <c r="O13" s="35">
        <f>IF(OR(A13="",F13=""),"",IFERROR(G13/F13/26,0))</f>
        <v/>
      </c>
      <c r="P13" s="34">
        <f>IF(OR(A13="",F13="",O13=""),"",IFERROR((F13*O13*'Dashboard'!$J$2)/12,0))</f>
        <v/>
      </c>
      <c r="Q13" s="36">
        <f>IF(A13="","",IFERROR(J13/G13,0))</f>
        <v/>
      </c>
      <c r="R13" s="14">
        <f>IF(A13="","",IF(Q13&gt;='Dashboard'!$J$3,"On Track","Review Contribution"))</f>
        <v/>
      </c>
    </row>
    <row r="14">
      <c r="A14" s="2" t="n"/>
      <c r="B14" s="28" t="n"/>
      <c r="C14" s="4" t="n"/>
      <c r="D14" s="4" t="n"/>
      <c r="E14" s="4" t="n"/>
      <c r="F14" s="29" t="n"/>
      <c r="G14" s="30">
        <f>IF(OR(A14="",F14=""),"",IFERROR(F14/26,0))</f>
        <v/>
      </c>
      <c r="H14" s="31" t="n"/>
      <c r="I14" s="31" t="n"/>
      <c r="J14" s="30">
        <f>IF(A14="","",IFERROR(G14*(H14+I14),0))</f>
        <v/>
      </c>
      <c r="K14" s="30">
        <f>IF(A14="","",IFERROR(G14*'Dashboard'!$L$4,0))</f>
        <v/>
      </c>
      <c r="L14" s="30">
        <f>IF(A14="","",IFERROR(G14*VLOOKUP(H14+I14,'Dashboard'!$J$5:$K$9,2,TRUE),0))</f>
        <v/>
      </c>
      <c r="M14" s="30">
        <f>IF(A14="","",SUM(J14:L14))</f>
        <v/>
      </c>
      <c r="N14" s="30">
        <f>IF(A14="","",IFERROR(N13+M14,0))</f>
        <v/>
      </c>
      <c r="O14" s="32">
        <f>IF(OR(A14="",F14=""),"",IFERROR(G14/F14/26,0))</f>
        <v/>
      </c>
      <c r="P14" s="30">
        <f>IF(OR(A14="",F14="",O14=""),"",IFERROR((F14*O14*'Dashboard'!$J$2)/12,0))</f>
        <v/>
      </c>
      <c r="Q14" s="33">
        <f>IF(A14="","",IFERROR(J14/G14,0))</f>
        <v/>
      </c>
      <c r="R14" s="10">
        <f>IF(A14="","",IF(Q14&gt;='Dashboard'!$J$3,"On Track","Review Contribution"))</f>
        <v/>
      </c>
    </row>
    <row r="15">
      <c r="A15" s="2" t="n"/>
      <c r="B15" s="28" t="n"/>
      <c r="C15" s="4" t="n"/>
      <c r="D15" s="4" t="n"/>
      <c r="E15" s="4" t="n"/>
      <c r="F15" s="29" t="n"/>
      <c r="G15" s="34">
        <f>IF(OR(A15="",F15=""),"",IFERROR(F15/26,0))</f>
        <v/>
      </c>
      <c r="H15" s="31" t="n"/>
      <c r="I15" s="31" t="n"/>
      <c r="J15" s="34">
        <f>IF(A15="","",IFERROR(G15*(H15+I15),0))</f>
        <v/>
      </c>
      <c r="K15" s="34">
        <f>IF(A15="","",IFERROR(G15*'Dashboard'!$L$4,0))</f>
        <v/>
      </c>
      <c r="L15" s="34">
        <f>IF(A15="","",IFERROR(G15*VLOOKUP(H15+I15,'Dashboard'!$J$5:$K$9,2,TRUE),0))</f>
        <v/>
      </c>
      <c r="M15" s="34">
        <f>IF(A15="","",SUM(J15:L15))</f>
        <v/>
      </c>
      <c r="N15" s="34">
        <f>IF(A15="","",IFERROR(N14+M15,0))</f>
        <v/>
      </c>
      <c r="O15" s="35">
        <f>IF(OR(A15="",F15=""),"",IFERROR(G15/F15/26,0))</f>
        <v/>
      </c>
      <c r="P15" s="34">
        <f>IF(OR(A15="",F15="",O15=""),"",IFERROR((F15*O15*'Dashboard'!$J$2)/12,0))</f>
        <v/>
      </c>
      <c r="Q15" s="36">
        <f>IF(A15="","",IFERROR(J15/G15,0))</f>
        <v/>
      </c>
      <c r="R15" s="14">
        <f>IF(A15="","",IF(Q15&gt;='Dashboard'!$J$3,"On Track","Review Contribution"))</f>
        <v/>
      </c>
    </row>
    <row r="16">
      <c r="A16" s="2" t="n"/>
      <c r="B16" s="28" t="n"/>
      <c r="C16" s="4" t="n"/>
      <c r="D16" s="4" t="n"/>
      <c r="E16" s="4" t="n"/>
      <c r="F16" s="29" t="n"/>
      <c r="G16" s="30">
        <f>IF(OR(A16="",F16=""),"",IFERROR(F16/26,0))</f>
        <v/>
      </c>
      <c r="H16" s="31" t="n"/>
      <c r="I16" s="31" t="n"/>
      <c r="J16" s="30">
        <f>IF(A16="","",IFERROR(G16*(H16+I16),0))</f>
        <v/>
      </c>
      <c r="K16" s="30">
        <f>IF(A16="","",IFERROR(G16*'Dashboard'!$L$4,0))</f>
        <v/>
      </c>
      <c r="L16" s="30">
        <f>IF(A16="","",IFERROR(G16*VLOOKUP(H16+I16,'Dashboard'!$J$5:$K$9,2,TRUE),0))</f>
        <v/>
      </c>
      <c r="M16" s="30">
        <f>IF(A16="","",SUM(J16:L16))</f>
        <v/>
      </c>
      <c r="N16" s="30">
        <f>IF(A16="","",IFERROR(N15+M16,0))</f>
        <v/>
      </c>
      <c r="O16" s="32">
        <f>IF(OR(A16="",F16=""),"",IFERROR(G16/F16/26,0))</f>
        <v/>
      </c>
      <c r="P16" s="30">
        <f>IF(OR(A16="",F16="",O16=""),"",IFERROR((F16*O16*'Dashboard'!$J$2)/12,0))</f>
        <v/>
      </c>
      <c r="Q16" s="33">
        <f>IF(A16="","",IFERROR(J16/G16,0))</f>
        <v/>
      </c>
      <c r="R16" s="10">
        <f>IF(A16="","",IF(Q16&gt;='Dashboard'!$J$3,"On Track","Review Contribution"))</f>
        <v/>
      </c>
    </row>
    <row r="17">
      <c r="A17" s="2" t="n"/>
      <c r="B17" s="28" t="n"/>
      <c r="C17" s="4" t="n"/>
      <c r="D17" s="4" t="n"/>
      <c r="E17" s="4" t="n"/>
      <c r="F17" s="29" t="n"/>
      <c r="G17" s="34">
        <f>IF(OR(A17="",F17=""),"",IFERROR(F17/26,0))</f>
        <v/>
      </c>
      <c r="H17" s="31" t="n"/>
      <c r="I17" s="31" t="n"/>
      <c r="J17" s="34">
        <f>IF(A17="","",IFERROR(G17*(H17+I17),0))</f>
        <v/>
      </c>
      <c r="K17" s="34">
        <f>IF(A17="","",IFERROR(G17*'Dashboard'!$L$4,0))</f>
        <v/>
      </c>
      <c r="L17" s="34">
        <f>IF(A17="","",IFERROR(G17*VLOOKUP(H17+I17,'Dashboard'!$J$5:$K$9,2,TRUE),0))</f>
        <v/>
      </c>
      <c r="M17" s="34">
        <f>IF(A17="","",SUM(J17:L17))</f>
        <v/>
      </c>
      <c r="N17" s="34">
        <f>IF(A17="","",IFERROR(N16+M17,0))</f>
        <v/>
      </c>
      <c r="O17" s="35">
        <f>IF(OR(A17="",F17=""),"",IFERROR(G17/F17/26,0))</f>
        <v/>
      </c>
      <c r="P17" s="34">
        <f>IF(OR(A17="",F17="",O17=""),"",IFERROR((F17*O17*'Dashboard'!$J$2)/12,0))</f>
        <v/>
      </c>
      <c r="Q17" s="36">
        <f>IF(A17="","",IFERROR(J17/G17,0))</f>
        <v/>
      </c>
      <c r="R17" s="14">
        <f>IF(A17="","",IF(Q17&gt;='Dashboard'!$J$3,"On Track","Review Contribution"))</f>
        <v/>
      </c>
    </row>
    <row r="18">
      <c r="A18" s="2" t="n"/>
      <c r="B18" s="28" t="n"/>
      <c r="C18" s="4" t="n"/>
      <c r="D18" s="4" t="n"/>
      <c r="E18" s="4" t="n"/>
      <c r="F18" s="29" t="n"/>
      <c r="G18" s="30">
        <f>IF(OR(A18="",F18=""),"",IFERROR(F18/26,0))</f>
        <v/>
      </c>
      <c r="H18" s="31" t="n"/>
      <c r="I18" s="31" t="n"/>
      <c r="J18" s="30">
        <f>IF(A18="","",IFERROR(G18*(H18+I18),0))</f>
        <v/>
      </c>
      <c r="K18" s="30">
        <f>IF(A18="","",IFERROR(G18*'Dashboard'!$L$4,0))</f>
        <v/>
      </c>
      <c r="L18" s="30">
        <f>IF(A18="","",IFERROR(G18*VLOOKUP(H18+I18,'Dashboard'!$J$5:$K$9,2,TRUE),0))</f>
        <v/>
      </c>
      <c r="M18" s="30">
        <f>IF(A18="","",SUM(J18:L18))</f>
        <v/>
      </c>
      <c r="N18" s="30">
        <f>IF(A18="","",IFERROR(N17+M18,0))</f>
        <v/>
      </c>
      <c r="O18" s="32">
        <f>IF(OR(A18="",F18=""),"",IFERROR(G18/F18/26,0))</f>
        <v/>
      </c>
      <c r="P18" s="30">
        <f>IF(OR(A18="",F18="",O18=""),"",IFERROR((F18*O18*'Dashboard'!$J$2)/12,0))</f>
        <v/>
      </c>
      <c r="Q18" s="33">
        <f>IF(A18="","",IFERROR(J18/G18,0))</f>
        <v/>
      </c>
      <c r="R18" s="10">
        <f>IF(A18="","",IF(Q18&gt;='Dashboard'!$J$3,"On Track","Review Contribution"))</f>
        <v/>
      </c>
    </row>
    <row r="19">
      <c r="A19" s="2" t="n"/>
      <c r="B19" s="28" t="n"/>
      <c r="C19" s="4" t="n"/>
      <c r="D19" s="4" t="n"/>
      <c r="E19" s="4" t="n"/>
      <c r="F19" s="29" t="n"/>
      <c r="G19" s="34">
        <f>IF(OR(A19="",F19=""),"",IFERROR(F19/26,0))</f>
        <v/>
      </c>
      <c r="H19" s="31" t="n"/>
      <c r="I19" s="31" t="n"/>
      <c r="J19" s="34">
        <f>IF(A19="","",IFERROR(G19*(H19+I19),0))</f>
        <v/>
      </c>
      <c r="K19" s="34">
        <f>IF(A19="","",IFERROR(G19*'Dashboard'!$L$4,0))</f>
        <v/>
      </c>
      <c r="L19" s="34">
        <f>IF(A19="","",IFERROR(G19*VLOOKUP(H19+I19,'Dashboard'!$J$5:$K$9,2,TRUE),0))</f>
        <v/>
      </c>
      <c r="M19" s="34">
        <f>IF(A19="","",SUM(J19:L19))</f>
        <v/>
      </c>
      <c r="N19" s="34">
        <f>IF(A19="","",IFERROR(N18+M19,0))</f>
        <v/>
      </c>
      <c r="O19" s="35">
        <f>IF(OR(A19="",F19=""),"",IFERROR(G19/F19/26,0))</f>
        <v/>
      </c>
      <c r="P19" s="34">
        <f>IF(OR(A19="",F19="",O19=""),"",IFERROR((F19*O19*'Dashboard'!$J$2)/12,0))</f>
        <v/>
      </c>
      <c r="Q19" s="36">
        <f>IF(A19="","",IFERROR(J19/G19,0))</f>
        <v/>
      </c>
      <c r="R19" s="14">
        <f>IF(A19="","",IF(Q19&gt;='Dashboard'!$J$3,"On Track","Review Contribution"))</f>
        <v/>
      </c>
    </row>
    <row r="20">
      <c r="A20" s="2" t="n"/>
      <c r="B20" s="28" t="n"/>
      <c r="C20" s="4" t="n"/>
      <c r="D20" s="4" t="n"/>
      <c r="E20" s="4" t="n"/>
      <c r="F20" s="29" t="n"/>
      <c r="G20" s="30">
        <f>IF(OR(A20="",F20=""),"",IFERROR(F20/26,0))</f>
        <v/>
      </c>
      <c r="H20" s="31" t="n"/>
      <c r="I20" s="31" t="n"/>
      <c r="J20" s="30">
        <f>IF(A20="","",IFERROR(G20*(H20+I20),0))</f>
        <v/>
      </c>
      <c r="K20" s="30">
        <f>IF(A20="","",IFERROR(G20*'Dashboard'!$L$4,0))</f>
        <v/>
      </c>
      <c r="L20" s="30">
        <f>IF(A20="","",IFERROR(G20*VLOOKUP(H20+I20,'Dashboard'!$J$5:$K$9,2,TRUE),0))</f>
        <v/>
      </c>
      <c r="M20" s="30">
        <f>IF(A20="","",SUM(J20:L20))</f>
        <v/>
      </c>
      <c r="N20" s="30">
        <f>IF(A20="","",IFERROR(N19+M20,0))</f>
        <v/>
      </c>
      <c r="O20" s="32">
        <f>IF(OR(A20="",F20=""),"",IFERROR(G20/F20/26,0))</f>
        <v/>
      </c>
      <c r="P20" s="30">
        <f>IF(OR(A20="",F20="",O20=""),"",IFERROR((F20*O20*'Dashboard'!$J$2)/12,0))</f>
        <v/>
      </c>
      <c r="Q20" s="33">
        <f>IF(A20="","",IFERROR(J20/G20,0))</f>
        <v/>
      </c>
      <c r="R20" s="10">
        <f>IF(A20="","",IF(Q20&gt;='Dashboard'!$J$3,"On Track","Review Contribution"))</f>
        <v/>
      </c>
    </row>
    <row r="21">
      <c r="A21" s="2" t="n"/>
      <c r="B21" s="28" t="n"/>
      <c r="C21" s="4" t="n"/>
      <c r="D21" s="4" t="n"/>
      <c r="E21" s="4" t="n"/>
      <c r="F21" s="29" t="n"/>
      <c r="G21" s="34">
        <f>IF(OR(A21="",F21=""),"",IFERROR(F21/26,0))</f>
        <v/>
      </c>
      <c r="H21" s="31" t="n"/>
      <c r="I21" s="31" t="n"/>
      <c r="J21" s="34">
        <f>IF(A21="","",IFERROR(G21*(H21+I21),0))</f>
        <v/>
      </c>
      <c r="K21" s="34">
        <f>IF(A21="","",IFERROR(G21*'Dashboard'!$L$4,0))</f>
        <v/>
      </c>
      <c r="L21" s="34">
        <f>IF(A21="","",IFERROR(G21*VLOOKUP(H21+I21,'Dashboard'!$J$5:$K$9,2,TRUE),0))</f>
        <v/>
      </c>
      <c r="M21" s="34">
        <f>IF(A21="","",SUM(J21:L21))</f>
        <v/>
      </c>
      <c r="N21" s="34">
        <f>IF(A21="","",IFERROR(N20+M21,0))</f>
        <v/>
      </c>
      <c r="O21" s="35">
        <f>IF(OR(A21="",F21=""),"",IFERROR(G21/F21/26,0))</f>
        <v/>
      </c>
      <c r="P21" s="34">
        <f>IF(OR(A21="",F21="",O21=""),"",IFERROR((F21*O21*'Dashboard'!$J$2)/12,0))</f>
        <v/>
      </c>
      <c r="Q21" s="36">
        <f>IF(A21="","",IFERROR(J21/G21,0))</f>
        <v/>
      </c>
      <c r="R21" s="14">
        <f>IF(A21="","",IF(Q21&gt;='Dashboard'!$J$3,"On Track","Review Contribution"))</f>
        <v/>
      </c>
    </row>
    <row r="22">
      <c r="A22" s="2" t="n"/>
      <c r="B22" s="28" t="n"/>
      <c r="C22" s="4" t="n"/>
      <c r="D22" s="4" t="n"/>
      <c r="E22" s="4" t="n"/>
      <c r="F22" s="29" t="n"/>
      <c r="G22" s="30">
        <f>IF(OR(A22="",F22=""),"",IFERROR(F22/26,0))</f>
        <v/>
      </c>
      <c r="H22" s="31" t="n"/>
      <c r="I22" s="31" t="n"/>
      <c r="J22" s="30">
        <f>IF(A22="","",IFERROR(G22*(H22+I22),0))</f>
        <v/>
      </c>
      <c r="K22" s="30">
        <f>IF(A22="","",IFERROR(G22*'Dashboard'!$L$4,0))</f>
        <v/>
      </c>
      <c r="L22" s="30">
        <f>IF(A22="","",IFERROR(G22*VLOOKUP(H22+I22,'Dashboard'!$J$5:$K$9,2,TRUE),0))</f>
        <v/>
      </c>
      <c r="M22" s="30">
        <f>IF(A22="","",SUM(J22:L22))</f>
        <v/>
      </c>
      <c r="N22" s="30">
        <f>IF(A22="","",IFERROR(N21+M22,0))</f>
        <v/>
      </c>
      <c r="O22" s="32">
        <f>IF(OR(A22="",F22=""),"",IFERROR(G22/F22/26,0))</f>
        <v/>
      </c>
      <c r="P22" s="30">
        <f>IF(OR(A22="",F22="",O22=""),"",IFERROR((F22*O22*'Dashboard'!$J$2)/12,0))</f>
        <v/>
      </c>
      <c r="Q22" s="33">
        <f>IF(A22="","",IFERROR(J22/G22,0))</f>
        <v/>
      </c>
      <c r="R22" s="10">
        <f>IF(A22="","",IF(Q22&gt;='Dashboard'!$J$3,"On Track","Review Contribution"))</f>
        <v/>
      </c>
    </row>
    <row r="23">
      <c r="A23" s="2" t="n"/>
      <c r="B23" s="28" t="n"/>
      <c r="C23" s="4" t="n"/>
      <c r="D23" s="4" t="n"/>
      <c r="E23" s="4" t="n"/>
      <c r="F23" s="29" t="n"/>
      <c r="G23" s="34">
        <f>IF(OR(A23="",F23=""),"",IFERROR(F23/26,0))</f>
        <v/>
      </c>
      <c r="H23" s="31" t="n"/>
      <c r="I23" s="31" t="n"/>
      <c r="J23" s="34">
        <f>IF(A23="","",IFERROR(G23*(H23+I23),0))</f>
        <v/>
      </c>
      <c r="K23" s="34">
        <f>IF(A23="","",IFERROR(G23*'Dashboard'!$L$4,0))</f>
        <v/>
      </c>
      <c r="L23" s="34">
        <f>IF(A23="","",IFERROR(G23*VLOOKUP(H23+I23,'Dashboard'!$J$5:$K$9,2,TRUE),0))</f>
        <v/>
      </c>
      <c r="M23" s="34">
        <f>IF(A23="","",SUM(J23:L23))</f>
        <v/>
      </c>
      <c r="N23" s="34">
        <f>IF(A23="","",IFERROR(N22+M23,0))</f>
        <v/>
      </c>
      <c r="O23" s="35">
        <f>IF(OR(A23="",F23=""),"",IFERROR(G23/F23/26,0))</f>
        <v/>
      </c>
      <c r="P23" s="34">
        <f>IF(OR(A23="",F23="",O23=""),"",IFERROR((F23*O23*'Dashboard'!$J$2)/12,0))</f>
        <v/>
      </c>
      <c r="Q23" s="36">
        <f>IF(A23="","",IFERROR(J23/G23,0))</f>
        <v/>
      </c>
      <c r="R23" s="14">
        <f>IF(A23="","",IF(Q23&gt;='Dashboard'!$J$3,"On Track","Review Contribution"))</f>
        <v/>
      </c>
    </row>
    <row r="24">
      <c r="A24" s="2" t="n"/>
      <c r="B24" s="28" t="n"/>
      <c r="C24" s="4" t="n"/>
      <c r="D24" s="4" t="n"/>
      <c r="E24" s="4" t="n"/>
      <c r="F24" s="29" t="n"/>
      <c r="G24" s="30">
        <f>IF(OR(A24="",F24=""),"",IFERROR(F24/26,0))</f>
        <v/>
      </c>
      <c r="H24" s="31" t="n"/>
      <c r="I24" s="31" t="n"/>
      <c r="J24" s="30">
        <f>IF(A24="","",IFERROR(G24*(H24+I24),0))</f>
        <v/>
      </c>
      <c r="K24" s="30">
        <f>IF(A24="","",IFERROR(G24*'Dashboard'!$L$4,0))</f>
        <v/>
      </c>
      <c r="L24" s="30">
        <f>IF(A24="","",IFERROR(G24*VLOOKUP(H24+I24,'Dashboard'!$J$5:$K$9,2,TRUE),0))</f>
        <v/>
      </c>
      <c r="M24" s="30">
        <f>IF(A24="","",SUM(J24:L24))</f>
        <v/>
      </c>
      <c r="N24" s="30">
        <f>IF(A24="","",IFERROR(N23+M24,0))</f>
        <v/>
      </c>
      <c r="O24" s="32">
        <f>IF(OR(A24="",F24=""),"",IFERROR(G24/F24/26,0))</f>
        <v/>
      </c>
      <c r="P24" s="30">
        <f>IF(OR(A24="",F24="",O24=""),"",IFERROR((F24*O24*'Dashboard'!$J$2)/12,0))</f>
        <v/>
      </c>
      <c r="Q24" s="33">
        <f>IF(A24="","",IFERROR(J24/G24,0))</f>
        <v/>
      </c>
      <c r="R24" s="10">
        <f>IF(A24="","",IF(Q24&gt;='Dashboard'!$J$3,"On Track","Review Contribution"))</f>
        <v/>
      </c>
    </row>
    <row r="25">
      <c r="A25" s="2" t="n"/>
      <c r="B25" s="28" t="n"/>
      <c r="C25" s="4" t="n"/>
      <c r="D25" s="4" t="n"/>
      <c r="E25" s="4" t="n"/>
      <c r="F25" s="29" t="n"/>
      <c r="G25" s="34">
        <f>IF(OR(A25="",F25=""),"",IFERROR(F25/26,0))</f>
        <v/>
      </c>
      <c r="H25" s="31" t="n"/>
      <c r="I25" s="31" t="n"/>
      <c r="J25" s="34">
        <f>IF(A25="","",IFERROR(G25*(H25+I25),0))</f>
        <v/>
      </c>
      <c r="K25" s="34">
        <f>IF(A25="","",IFERROR(G25*'Dashboard'!$L$4,0))</f>
        <v/>
      </c>
      <c r="L25" s="34">
        <f>IF(A25="","",IFERROR(G25*VLOOKUP(H25+I25,'Dashboard'!$J$5:$K$9,2,TRUE),0))</f>
        <v/>
      </c>
      <c r="M25" s="34">
        <f>IF(A25="","",SUM(J25:L25))</f>
        <v/>
      </c>
      <c r="N25" s="34">
        <f>IF(A25="","",IFERROR(N24+M25,0))</f>
        <v/>
      </c>
      <c r="O25" s="35">
        <f>IF(OR(A25="",F25=""),"",IFERROR(G25/F25/26,0))</f>
        <v/>
      </c>
      <c r="P25" s="34">
        <f>IF(OR(A25="",F25="",O25=""),"",IFERROR((F25*O25*'Dashboard'!$J$2)/12,0))</f>
        <v/>
      </c>
      <c r="Q25" s="36">
        <f>IF(A25="","",IFERROR(J25/G25,0))</f>
        <v/>
      </c>
      <c r="R25" s="14">
        <f>IF(A25="","",IF(Q25&gt;='Dashboard'!$J$3,"On Track","Review Contribution"))</f>
        <v/>
      </c>
    </row>
    <row r="26">
      <c r="A26" s="2" t="n"/>
      <c r="B26" s="28" t="n"/>
      <c r="C26" s="4" t="n"/>
      <c r="D26" s="4" t="n"/>
      <c r="E26" s="4" t="n"/>
      <c r="F26" s="29" t="n"/>
      <c r="G26" s="30">
        <f>IF(OR(A26="",F26=""),"",IFERROR(F26/26,0))</f>
        <v/>
      </c>
      <c r="H26" s="31" t="n"/>
      <c r="I26" s="31" t="n"/>
      <c r="J26" s="30">
        <f>IF(A26="","",IFERROR(G26*(H26+I26),0))</f>
        <v/>
      </c>
      <c r="K26" s="30">
        <f>IF(A26="","",IFERROR(G26*'Dashboard'!$L$4,0))</f>
        <v/>
      </c>
      <c r="L26" s="30">
        <f>IF(A26="","",IFERROR(G26*VLOOKUP(H26+I26,'Dashboard'!$J$5:$K$9,2,TRUE),0))</f>
        <v/>
      </c>
      <c r="M26" s="30">
        <f>IF(A26="","",SUM(J26:L26))</f>
        <v/>
      </c>
      <c r="N26" s="30">
        <f>IF(A26="","",IFERROR(N25+M26,0))</f>
        <v/>
      </c>
      <c r="O26" s="32">
        <f>IF(OR(A26="",F26=""),"",IFERROR(G26/F26/26,0))</f>
        <v/>
      </c>
      <c r="P26" s="30">
        <f>IF(OR(A26="",F26="",O26=""),"",IFERROR((F26*O26*'Dashboard'!$J$2)/12,0))</f>
        <v/>
      </c>
      <c r="Q26" s="33">
        <f>IF(A26="","",IFERROR(J26/G26,0))</f>
        <v/>
      </c>
      <c r="R26" s="10">
        <f>IF(A26="","",IF(Q26&gt;='Dashboard'!$J$3,"On Track","Review Contribution"))</f>
        <v/>
      </c>
    </row>
    <row r="27">
      <c r="A27" s="2" t="n"/>
      <c r="B27" s="28" t="n"/>
      <c r="C27" s="4" t="n"/>
      <c r="D27" s="4" t="n"/>
      <c r="E27" s="4" t="n"/>
      <c r="F27" s="29" t="n"/>
      <c r="G27" s="34">
        <f>IF(OR(A27="",F27=""),"",IFERROR(F27/26,0))</f>
        <v/>
      </c>
      <c r="H27" s="31" t="n"/>
      <c r="I27" s="31" t="n"/>
      <c r="J27" s="34">
        <f>IF(A27="","",IFERROR(G27*(H27+I27),0))</f>
        <v/>
      </c>
      <c r="K27" s="34">
        <f>IF(A27="","",IFERROR(G27*'Dashboard'!$L$4,0))</f>
        <v/>
      </c>
      <c r="L27" s="34">
        <f>IF(A27="","",IFERROR(G27*VLOOKUP(H27+I27,'Dashboard'!$J$5:$K$9,2,TRUE),0))</f>
        <v/>
      </c>
      <c r="M27" s="34">
        <f>IF(A27="","",SUM(J27:L27))</f>
        <v/>
      </c>
      <c r="N27" s="34">
        <f>IF(A27="","",IFERROR(N26+M27,0))</f>
        <v/>
      </c>
      <c r="O27" s="35">
        <f>IF(OR(A27="",F27=""),"",IFERROR(G27/F27/26,0))</f>
        <v/>
      </c>
      <c r="P27" s="34">
        <f>IF(OR(A27="",F27="",O27=""),"",IFERROR((F27*O27*'Dashboard'!$J$2)/12,0))</f>
        <v/>
      </c>
      <c r="Q27" s="36">
        <f>IF(A27="","",IFERROR(J27/G27,0))</f>
        <v/>
      </c>
      <c r="R27" s="14">
        <f>IF(A27="","",IF(Q27&gt;='Dashboard'!$J$3,"On Track","Review Contribution"))</f>
        <v/>
      </c>
    </row>
    <row r="28">
      <c r="A28" s="2" t="n"/>
      <c r="B28" s="28" t="n"/>
      <c r="C28" s="4" t="n"/>
      <c r="D28" s="4" t="n"/>
      <c r="E28" s="4" t="n"/>
      <c r="F28" s="29" t="n"/>
      <c r="G28" s="30">
        <f>IF(OR(A28="",F28=""),"",IFERROR(F28/26,0))</f>
        <v/>
      </c>
      <c r="H28" s="31" t="n"/>
      <c r="I28" s="31" t="n"/>
      <c r="J28" s="30">
        <f>IF(A28="","",IFERROR(G28*(H28+I28),0))</f>
        <v/>
      </c>
      <c r="K28" s="30">
        <f>IF(A28="","",IFERROR(G28*'Dashboard'!$L$4,0))</f>
        <v/>
      </c>
      <c r="L28" s="30">
        <f>IF(A28="","",IFERROR(G28*VLOOKUP(H28+I28,'Dashboard'!$J$5:$K$9,2,TRUE),0))</f>
        <v/>
      </c>
      <c r="M28" s="30">
        <f>IF(A28="","",SUM(J28:L28))</f>
        <v/>
      </c>
      <c r="N28" s="30">
        <f>IF(A28="","",IFERROR(N27+M28,0))</f>
        <v/>
      </c>
      <c r="O28" s="32">
        <f>IF(OR(A28="",F28=""),"",IFERROR(G28/F28/26,0))</f>
        <v/>
      </c>
      <c r="P28" s="30">
        <f>IF(OR(A28="",F28="",O28=""),"",IFERROR((F28*O28*'Dashboard'!$J$2)/12,0))</f>
        <v/>
      </c>
      <c r="Q28" s="33">
        <f>IF(A28="","",IFERROR(J28/G28,0))</f>
        <v/>
      </c>
      <c r="R28" s="10">
        <f>IF(A28="","",IF(Q28&gt;='Dashboard'!$J$3,"On Track","Review Contribution"))</f>
        <v/>
      </c>
    </row>
    <row r="29">
      <c r="A29" s="2" t="n"/>
      <c r="B29" s="28" t="n"/>
      <c r="C29" s="4" t="n"/>
      <c r="D29" s="4" t="n"/>
      <c r="E29" s="4" t="n"/>
      <c r="F29" s="29" t="n"/>
      <c r="G29" s="34">
        <f>IF(OR(A29="",F29=""),"",IFERROR(F29/26,0))</f>
        <v/>
      </c>
      <c r="H29" s="31" t="n"/>
      <c r="I29" s="31" t="n"/>
      <c r="J29" s="34">
        <f>IF(A29="","",IFERROR(G29*(H29+I29),0))</f>
        <v/>
      </c>
      <c r="K29" s="34">
        <f>IF(A29="","",IFERROR(G29*'Dashboard'!$L$4,0))</f>
        <v/>
      </c>
      <c r="L29" s="34">
        <f>IF(A29="","",IFERROR(G29*VLOOKUP(H29+I29,'Dashboard'!$J$5:$K$9,2,TRUE),0))</f>
        <v/>
      </c>
      <c r="M29" s="34">
        <f>IF(A29="","",SUM(J29:L29))</f>
        <v/>
      </c>
      <c r="N29" s="34">
        <f>IF(A29="","",IFERROR(N28+M29,0))</f>
        <v/>
      </c>
      <c r="O29" s="35">
        <f>IF(OR(A29="",F29=""),"",IFERROR(G29/F29/26,0))</f>
        <v/>
      </c>
      <c r="P29" s="34">
        <f>IF(OR(A29="",F29="",O29=""),"",IFERROR((F29*O29*'Dashboard'!$J$2)/12,0))</f>
        <v/>
      </c>
      <c r="Q29" s="36">
        <f>IF(A29="","",IFERROR(J29/G29,0))</f>
        <v/>
      </c>
      <c r="R29" s="14">
        <f>IF(A29="","",IF(Q29&gt;='Dashboard'!$J$3,"On Track","Review Contribution"))</f>
        <v/>
      </c>
    </row>
    <row r="30">
      <c r="A30" s="2" t="n"/>
      <c r="B30" s="28" t="n"/>
      <c r="C30" s="4" t="n"/>
      <c r="D30" s="4" t="n"/>
      <c r="E30" s="4" t="n"/>
      <c r="F30" s="29" t="n"/>
      <c r="G30" s="30">
        <f>IF(OR(A30="",F30=""),"",IFERROR(F30/26,0))</f>
        <v/>
      </c>
      <c r="H30" s="31" t="n"/>
      <c r="I30" s="31" t="n"/>
      <c r="J30" s="30">
        <f>IF(A30="","",IFERROR(G30*(H30+I30),0))</f>
        <v/>
      </c>
      <c r="K30" s="30">
        <f>IF(A30="","",IFERROR(G30*'Dashboard'!$L$4,0))</f>
        <v/>
      </c>
      <c r="L30" s="30">
        <f>IF(A30="","",IFERROR(G30*VLOOKUP(H30+I30,'Dashboard'!$J$5:$K$9,2,TRUE),0))</f>
        <v/>
      </c>
      <c r="M30" s="30">
        <f>IF(A30="","",SUM(J30:L30))</f>
        <v/>
      </c>
      <c r="N30" s="30">
        <f>IF(A30="","",IFERROR(N29+M30,0))</f>
        <v/>
      </c>
      <c r="O30" s="32">
        <f>IF(OR(A30="",F30=""),"",IFERROR(G30/F30/26,0))</f>
        <v/>
      </c>
      <c r="P30" s="30">
        <f>IF(OR(A30="",F30="",O30=""),"",IFERROR((F30*O30*'Dashboard'!$J$2)/12,0))</f>
        <v/>
      </c>
      <c r="Q30" s="33">
        <f>IF(A30="","",IFERROR(J30/G30,0))</f>
        <v/>
      </c>
      <c r="R30" s="10">
        <f>IF(A30="","",IF(Q30&gt;='Dashboard'!$J$3,"On Track","Review Contribution"))</f>
        <v/>
      </c>
    </row>
    <row r="31">
      <c r="A31" s="2" t="n"/>
      <c r="B31" s="28" t="n"/>
      <c r="C31" s="4" t="n"/>
      <c r="D31" s="4" t="n"/>
      <c r="E31" s="4" t="n"/>
      <c r="F31" s="29" t="n"/>
      <c r="G31" s="34">
        <f>IF(OR(A31="",F31=""),"",IFERROR(F31/26,0))</f>
        <v/>
      </c>
      <c r="H31" s="31" t="n"/>
      <c r="I31" s="31" t="n"/>
      <c r="J31" s="34">
        <f>IF(A31="","",IFERROR(G31*(H31+I31),0))</f>
        <v/>
      </c>
      <c r="K31" s="34">
        <f>IF(A31="","",IFERROR(G31*'Dashboard'!$L$4,0))</f>
        <v/>
      </c>
      <c r="L31" s="34">
        <f>IF(A31="","",IFERROR(G31*VLOOKUP(H31+I31,'Dashboard'!$J$5:$K$9,2,TRUE),0))</f>
        <v/>
      </c>
      <c r="M31" s="34">
        <f>IF(A31="","",SUM(J31:L31))</f>
        <v/>
      </c>
      <c r="N31" s="34">
        <f>IF(A31="","",IFERROR(N30+M31,0))</f>
        <v/>
      </c>
      <c r="O31" s="35">
        <f>IF(OR(A31="",F31=""),"",IFERROR(G31/F31/26,0))</f>
        <v/>
      </c>
      <c r="P31" s="34">
        <f>IF(OR(A31="",F31="",O31=""),"",IFERROR((F31*O31*'Dashboard'!$J$2)/12,0))</f>
        <v/>
      </c>
      <c r="Q31" s="36">
        <f>IF(A31="","",IFERROR(J31/G31,0))</f>
        <v/>
      </c>
      <c r="R31" s="14">
        <f>IF(A31="","",IF(Q31&gt;='Dashboard'!$J$3,"On Track","Review Contribution"))</f>
        <v/>
      </c>
    </row>
    <row r="32">
      <c r="A32" s="2" t="n"/>
      <c r="B32" s="28" t="n"/>
      <c r="C32" s="4" t="n"/>
      <c r="D32" s="4" t="n"/>
      <c r="E32" s="4" t="n"/>
      <c r="F32" s="29" t="n"/>
      <c r="G32" s="30">
        <f>IF(OR(A32="",F32=""),"",IFERROR(F32/26,0))</f>
        <v/>
      </c>
      <c r="H32" s="31" t="n"/>
      <c r="I32" s="31" t="n"/>
      <c r="J32" s="30">
        <f>IF(A32="","",IFERROR(G32*(H32+I32),0))</f>
        <v/>
      </c>
      <c r="K32" s="30">
        <f>IF(A32="","",IFERROR(G32*'Dashboard'!$L$4,0))</f>
        <v/>
      </c>
      <c r="L32" s="30">
        <f>IF(A32="","",IFERROR(G32*VLOOKUP(H32+I32,'Dashboard'!$J$5:$K$9,2,TRUE),0))</f>
        <v/>
      </c>
      <c r="M32" s="30">
        <f>IF(A32="","",SUM(J32:L32))</f>
        <v/>
      </c>
      <c r="N32" s="30">
        <f>IF(A32="","",IFERROR(N31+M32,0))</f>
        <v/>
      </c>
      <c r="O32" s="32">
        <f>IF(OR(A32="",F32=""),"",IFERROR(G32/F32/26,0))</f>
        <v/>
      </c>
      <c r="P32" s="30">
        <f>IF(OR(A32="",F32="",O32=""),"",IFERROR((F32*O32*'Dashboard'!$J$2)/12,0))</f>
        <v/>
      </c>
      <c r="Q32" s="33">
        <f>IF(A32="","",IFERROR(J32/G32,0))</f>
        <v/>
      </c>
      <c r="R32" s="10">
        <f>IF(A32="","",IF(Q32&gt;='Dashboard'!$J$3,"On Track","Review Contribution"))</f>
        <v/>
      </c>
    </row>
    <row r="33">
      <c r="A33" s="2" t="n"/>
      <c r="B33" s="28" t="n"/>
      <c r="C33" s="4" t="n"/>
      <c r="D33" s="4" t="n"/>
      <c r="E33" s="4" t="n"/>
      <c r="F33" s="29" t="n"/>
      <c r="G33" s="34">
        <f>IF(OR(A33="",F33=""),"",IFERROR(F33/26,0))</f>
        <v/>
      </c>
      <c r="H33" s="31" t="n"/>
      <c r="I33" s="31" t="n"/>
      <c r="J33" s="34">
        <f>IF(A33="","",IFERROR(G33*(H33+I33),0))</f>
        <v/>
      </c>
      <c r="K33" s="34">
        <f>IF(A33="","",IFERROR(G33*'Dashboard'!$L$4,0))</f>
        <v/>
      </c>
      <c r="L33" s="34">
        <f>IF(A33="","",IFERROR(G33*VLOOKUP(H33+I33,'Dashboard'!$J$5:$K$9,2,TRUE),0))</f>
        <v/>
      </c>
      <c r="M33" s="34">
        <f>IF(A33="","",SUM(J33:L33))</f>
        <v/>
      </c>
      <c r="N33" s="34">
        <f>IF(A33="","",IFERROR(N32+M33,0))</f>
        <v/>
      </c>
      <c r="O33" s="35">
        <f>IF(OR(A33="",F33=""),"",IFERROR(G33/F33/26,0))</f>
        <v/>
      </c>
      <c r="P33" s="34">
        <f>IF(OR(A33="",F33="",O33=""),"",IFERROR((F33*O33*'Dashboard'!$J$2)/12,0))</f>
        <v/>
      </c>
      <c r="Q33" s="36">
        <f>IF(A33="","",IFERROR(J33/G33,0))</f>
        <v/>
      </c>
      <c r="R33" s="14">
        <f>IF(A33="","",IF(Q33&gt;='Dashboard'!$J$3,"On Track","Review Contribution"))</f>
        <v/>
      </c>
    </row>
    <row r="34">
      <c r="A34" s="2" t="n"/>
      <c r="B34" s="28" t="n"/>
      <c r="C34" s="4" t="n"/>
      <c r="D34" s="4" t="n"/>
      <c r="E34" s="4" t="n"/>
      <c r="F34" s="29" t="n"/>
      <c r="G34" s="30">
        <f>IF(OR(A34="",F34=""),"",IFERROR(F34/26,0))</f>
        <v/>
      </c>
      <c r="H34" s="31" t="n"/>
      <c r="I34" s="31" t="n"/>
      <c r="J34" s="30">
        <f>IF(A34="","",IFERROR(G34*(H34+I34),0))</f>
        <v/>
      </c>
      <c r="K34" s="30">
        <f>IF(A34="","",IFERROR(G34*'Dashboard'!$L$4,0))</f>
        <v/>
      </c>
      <c r="L34" s="30">
        <f>IF(A34="","",IFERROR(G34*VLOOKUP(H34+I34,'Dashboard'!$J$5:$K$9,2,TRUE),0))</f>
        <v/>
      </c>
      <c r="M34" s="30">
        <f>IF(A34="","",SUM(J34:L34))</f>
        <v/>
      </c>
      <c r="N34" s="30">
        <f>IF(A34="","",IFERROR(N33+M34,0))</f>
        <v/>
      </c>
      <c r="O34" s="32">
        <f>IF(OR(A34="",F34=""),"",IFERROR(G34/F34/26,0))</f>
        <v/>
      </c>
      <c r="P34" s="30">
        <f>IF(OR(A34="",F34="",O34=""),"",IFERROR((F34*O34*'Dashboard'!$J$2)/12,0))</f>
        <v/>
      </c>
      <c r="Q34" s="33">
        <f>IF(A34="","",IFERROR(J34/G34,0))</f>
        <v/>
      </c>
      <c r="R34" s="10">
        <f>IF(A34="","",IF(Q34&gt;='Dashboard'!$J$3,"On Track","Review Contribution"))</f>
        <v/>
      </c>
    </row>
    <row r="35">
      <c r="A35" s="2" t="n"/>
      <c r="B35" s="28" t="n"/>
      <c r="C35" s="4" t="n"/>
      <c r="D35" s="4" t="n"/>
      <c r="E35" s="4" t="n"/>
      <c r="F35" s="29" t="n"/>
      <c r="G35" s="34">
        <f>IF(OR(A35="",F35=""),"",IFERROR(F35/26,0))</f>
        <v/>
      </c>
      <c r="H35" s="31" t="n"/>
      <c r="I35" s="31" t="n"/>
      <c r="J35" s="34">
        <f>IF(A35="","",IFERROR(G35*(H35+I35),0))</f>
        <v/>
      </c>
      <c r="K35" s="34">
        <f>IF(A35="","",IFERROR(G35*'Dashboard'!$L$4,0))</f>
        <v/>
      </c>
      <c r="L35" s="34">
        <f>IF(A35="","",IFERROR(G35*VLOOKUP(H35+I35,'Dashboard'!$J$5:$K$9,2,TRUE),0))</f>
        <v/>
      </c>
      <c r="M35" s="34">
        <f>IF(A35="","",SUM(J35:L35))</f>
        <v/>
      </c>
      <c r="N35" s="34">
        <f>IF(A35="","",IFERROR(N34+M35,0))</f>
        <v/>
      </c>
      <c r="O35" s="35">
        <f>IF(OR(A35="",F35=""),"",IFERROR(G35/F35/26,0))</f>
        <v/>
      </c>
      <c r="P35" s="34">
        <f>IF(OR(A35="",F35="",O35=""),"",IFERROR((F35*O35*'Dashboard'!$J$2)/12,0))</f>
        <v/>
      </c>
      <c r="Q35" s="36">
        <f>IF(A35="","",IFERROR(J35/G35,0))</f>
        <v/>
      </c>
      <c r="R35" s="14">
        <f>IF(A35="","",IF(Q35&gt;='Dashboard'!$J$3,"On Track","Review Contribution"))</f>
        <v/>
      </c>
    </row>
    <row r="36">
      <c r="A36" s="2" t="n"/>
      <c r="B36" s="28" t="n"/>
      <c r="C36" s="4" t="n"/>
      <c r="D36" s="4" t="n"/>
      <c r="E36" s="4" t="n"/>
      <c r="F36" s="29" t="n"/>
      <c r="G36" s="30">
        <f>IF(OR(A36="",F36=""),"",IFERROR(F36/26,0))</f>
        <v/>
      </c>
      <c r="H36" s="31" t="n"/>
      <c r="I36" s="31" t="n"/>
      <c r="J36" s="30">
        <f>IF(A36="","",IFERROR(G36*(H36+I36),0))</f>
        <v/>
      </c>
      <c r="K36" s="30">
        <f>IF(A36="","",IFERROR(G36*'Dashboard'!$L$4,0))</f>
        <v/>
      </c>
      <c r="L36" s="30">
        <f>IF(A36="","",IFERROR(G36*VLOOKUP(H36+I36,'Dashboard'!$J$5:$K$9,2,TRUE),0))</f>
        <v/>
      </c>
      <c r="M36" s="30">
        <f>IF(A36="","",SUM(J36:L36))</f>
        <v/>
      </c>
      <c r="N36" s="30">
        <f>IF(A36="","",IFERROR(N35+M36,0))</f>
        <v/>
      </c>
      <c r="O36" s="32">
        <f>IF(OR(A36="",F36=""),"",IFERROR(G36/F36/26,0))</f>
        <v/>
      </c>
      <c r="P36" s="30">
        <f>IF(OR(A36="",F36="",O36=""),"",IFERROR((F36*O36*'Dashboard'!$J$2)/12,0))</f>
        <v/>
      </c>
      <c r="Q36" s="33">
        <f>IF(A36="","",IFERROR(J36/G36,0))</f>
        <v/>
      </c>
      <c r="R36" s="10">
        <f>IF(A36="","",IF(Q36&gt;='Dashboard'!$J$3,"On Track","Review Contribution"))</f>
        <v/>
      </c>
    </row>
    <row r="37">
      <c r="A37" s="2" t="n"/>
      <c r="B37" s="28" t="n"/>
      <c r="C37" s="4" t="n"/>
      <c r="D37" s="4" t="n"/>
      <c r="E37" s="4" t="n"/>
      <c r="F37" s="29" t="n"/>
      <c r="G37" s="34">
        <f>IF(OR(A37="",F37=""),"",IFERROR(F37/26,0))</f>
        <v/>
      </c>
      <c r="H37" s="31" t="n"/>
      <c r="I37" s="31" t="n"/>
      <c r="J37" s="34">
        <f>IF(A37="","",IFERROR(G37*(H37+I37),0))</f>
        <v/>
      </c>
      <c r="K37" s="34">
        <f>IF(A37="","",IFERROR(G37*'Dashboard'!$L$4,0))</f>
        <v/>
      </c>
      <c r="L37" s="34">
        <f>IF(A37="","",IFERROR(G37*VLOOKUP(H37+I37,'Dashboard'!$J$5:$K$9,2,TRUE),0))</f>
        <v/>
      </c>
      <c r="M37" s="34">
        <f>IF(A37="","",SUM(J37:L37))</f>
        <v/>
      </c>
      <c r="N37" s="34">
        <f>IF(A37="","",IFERROR(N36+M37,0))</f>
        <v/>
      </c>
      <c r="O37" s="35">
        <f>IF(OR(A37="",F37=""),"",IFERROR(G37/F37/26,0))</f>
        <v/>
      </c>
      <c r="P37" s="34">
        <f>IF(OR(A37="",F37="",O37=""),"",IFERROR((F37*O37*'Dashboard'!$J$2)/12,0))</f>
        <v/>
      </c>
      <c r="Q37" s="36">
        <f>IF(A37="","",IFERROR(J37/G37,0))</f>
        <v/>
      </c>
      <c r="R37" s="14">
        <f>IF(A37="","",IF(Q37&gt;='Dashboard'!$J$3,"On Track","Review Contribution"))</f>
        <v/>
      </c>
    </row>
    <row r="38">
      <c r="A38" s="2" t="n"/>
      <c r="B38" s="28" t="n"/>
      <c r="C38" s="4" t="n"/>
      <c r="D38" s="4" t="n"/>
      <c r="E38" s="4" t="n"/>
      <c r="F38" s="29" t="n"/>
      <c r="G38" s="30">
        <f>IF(OR(A38="",F38=""),"",IFERROR(F38/26,0))</f>
        <v/>
      </c>
      <c r="H38" s="31" t="n"/>
      <c r="I38" s="31" t="n"/>
      <c r="J38" s="30">
        <f>IF(A38="","",IFERROR(G38*(H38+I38),0))</f>
        <v/>
      </c>
      <c r="K38" s="30">
        <f>IF(A38="","",IFERROR(G38*'Dashboard'!$L$4,0))</f>
        <v/>
      </c>
      <c r="L38" s="30">
        <f>IF(A38="","",IFERROR(G38*VLOOKUP(H38+I38,'Dashboard'!$J$5:$K$9,2,TRUE),0))</f>
        <v/>
      </c>
      <c r="M38" s="30">
        <f>IF(A38="","",SUM(J38:L38))</f>
        <v/>
      </c>
      <c r="N38" s="30">
        <f>IF(A38="","",IFERROR(N37+M38,0))</f>
        <v/>
      </c>
      <c r="O38" s="32">
        <f>IF(OR(A38="",F38=""),"",IFERROR(G38/F38/26,0))</f>
        <v/>
      </c>
      <c r="P38" s="30">
        <f>IF(OR(A38="",F38="",O38=""),"",IFERROR((F38*O38*'Dashboard'!$J$2)/12,0))</f>
        <v/>
      </c>
      <c r="Q38" s="33">
        <f>IF(A38="","",IFERROR(J38/G38,0))</f>
        <v/>
      </c>
      <c r="R38" s="10">
        <f>IF(A38="","",IF(Q38&gt;='Dashboard'!$J$3,"On Track","Review Contribution"))</f>
        <v/>
      </c>
    </row>
    <row r="39">
      <c r="A39" s="2" t="n"/>
      <c r="B39" s="28" t="n"/>
      <c r="C39" s="4" t="n"/>
      <c r="D39" s="4" t="n"/>
      <c r="E39" s="4" t="n"/>
      <c r="F39" s="29" t="n"/>
      <c r="G39" s="34">
        <f>IF(OR(A39="",F39=""),"",IFERROR(F39/26,0))</f>
        <v/>
      </c>
      <c r="H39" s="31" t="n"/>
      <c r="I39" s="31" t="n"/>
      <c r="J39" s="34">
        <f>IF(A39="","",IFERROR(G39*(H39+I39),0))</f>
        <v/>
      </c>
      <c r="K39" s="34">
        <f>IF(A39="","",IFERROR(G39*'Dashboard'!$L$4,0))</f>
        <v/>
      </c>
      <c r="L39" s="34">
        <f>IF(A39="","",IFERROR(G39*VLOOKUP(H39+I39,'Dashboard'!$J$5:$K$9,2,TRUE),0))</f>
        <v/>
      </c>
      <c r="M39" s="34">
        <f>IF(A39="","",SUM(J39:L39))</f>
        <v/>
      </c>
      <c r="N39" s="34">
        <f>IF(A39="","",IFERROR(N38+M39,0))</f>
        <v/>
      </c>
      <c r="O39" s="35">
        <f>IF(OR(A39="",F39=""),"",IFERROR(G39/F39/26,0))</f>
        <v/>
      </c>
      <c r="P39" s="34">
        <f>IF(OR(A39="",F39="",O39=""),"",IFERROR((F39*O39*'Dashboard'!$J$2)/12,0))</f>
        <v/>
      </c>
      <c r="Q39" s="36">
        <f>IF(A39="","",IFERROR(J39/G39,0))</f>
        <v/>
      </c>
      <c r="R39" s="14">
        <f>IF(A39="","",IF(Q39&gt;='Dashboard'!$J$3,"On Track","Review Contribution"))</f>
        <v/>
      </c>
    </row>
    <row r="40">
      <c r="A40" s="2" t="n"/>
      <c r="B40" s="28" t="n"/>
      <c r="C40" s="4" t="n"/>
      <c r="D40" s="4" t="n"/>
      <c r="E40" s="4" t="n"/>
      <c r="F40" s="29" t="n"/>
      <c r="G40" s="30">
        <f>IF(OR(A40="",F40=""),"",IFERROR(F40/26,0))</f>
        <v/>
      </c>
      <c r="H40" s="31" t="n"/>
      <c r="I40" s="31" t="n"/>
      <c r="J40" s="30">
        <f>IF(A40="","",IFERROR(G40*(H40+I40),0))</f>
        <v/>
      </c>
      <c r="K40" s="30">
        <f>IF(A40="","",IFERROR(G40*'Dashboard'!$L$4,0))</f>
        <v/>
      </c>
      <c r="L40" s="30">
        <f>IF(A40="","",IFERROR(G40*VLOOKUP(H40+I40,'Dashboard'!$J$5:$K$9,2,TRUE),0))</f>
        <v/>
      </c>
      <c r="M40" s="30">
        <f>IF(A40="","",SUM(J40:L40))</f>
        <v/>
      </c>
      <c r="N40" s="30">
        <f>IF(A40="","",IFERROR(N39+M40,0))</f>
        <v/>
      </c>
      <c r="O40" s="32">
        <f>IF(OR(A40="",F40=""),"",IFERROR(G40/F40/26,0))</f>
        <v/>
      </c>
      <c r="P40" s="30">
        <f>IF(OR(A40="",F40="",O40=""),"",IFERROR((F40*O40*'Dashboard'!$J$2)/12,0))</f>
        <v/>
      </c>
      <c r="Q40" s="33">
        <f>IF(A40="","",IFERROR(J40/G40,0))</f>
        <v/>
      </c>
      <c r="R40" s="10">
        <f>IF(A40="","",IF(Q40&gt;='Dashboard'!$J$3,"On Track","Review Contribution"))</f>
        <v/>
      </c>
    </row>
    <row r="41">
      <c r="A41" s="2" t="n"/>
      <c r="B41" s="28" t="n"/>
      <c r="C41" s="4" t="n"/>
      <c r="D41" s="4" t="n"/>
      <c r="E41" s="4" t="n"/>
      <c r="F41" s="29" t="n"/>
      <c r="G41" s="34">
        <f>IF(OR(A41="",F41=""),"",IFERROR(F41/26,0))</f>
        <v/>
      </c>
      <c r="H41" s="31" t="n"/>
      <c r="I41" s="31" t="n"/>
      <c r="J41" s="34">
        <f>IF(A41="","",IFERROR(G41*(H41+I41),0))</f>
        <v/>
      </c>
      <c r="K41" s="34">
        <f>IF(A41="","",IFERROR(G41*'Dashboard'!$L$4,0))</f>
        <v/>
      </c>
      <c r="L41" s="34">
        <f>IF(A41="","",IFERROR(G41*VLOOKUP(H41+I41,'Dashboard'!$J$5:$K$9,2,TRUE),0))</f>
        <v/>
      </c>
      <c r="M41" s="34">
        <f>IF(A41="","",SUM(J41:L41))</f>
        <v/>
      </c>
      <c r="N41" s="34">
        <f>IF(A41="","",IFERROR(N40+M41,0))</f>
        <v/>
      </c>
      <c r="O41" s="35">
        <f>IF(OR(A41="",F41=""),"",IFERROR(G41/F41/26,0))</f>
        <v/>
      </c>
      <c r="P41" s="34">
        <f>IF(OR(A41="",F41="",O41=""),"",IFERROR((F41*O41*'Dashboard'!$J$2)/12,0))</f>
        <v/>
      </c>
      <c r="Q41" s="36">
        <f>IF(A41="","",IFERROR(J41/G41,0))</f>
        <v/>
      </c>
      <c r="R41" s="14">
        <f>IF(A41="","",IF(Q41&gt;='Dashboard'!$J$3,"On Track","Review Contribution"))</f>
        <v/>
      </c>
    </row>
    <row r="42">
      <c r="A42" s="2" t="n"/>
      <c r="B42" s="28" t="n"/>
      <c r="C42" s="4" t="n"/>
      <c r="D42" s="4" t="n"/>
      <c r="E42" s="4" t="n"/>
      <c r="F42" s="29" t="n"/>
      <c r="G42" s="30">
        <f>IF(OR(A42="",F42=""),"",IFERROR(F42/26,0))</f>
        <v/>
      </c>
      <c r="H42" s="31" t="n"/>
      <c r="I42" s="31" t="n"/>
      <c r="J42" s="30">
        <f>IF(A42="","",IFERROR(G42*(H42+I42),0))</f>
        <v/>
      </c>
      <c r="K42" s="30">
        <f>IF(A42="","",IFERROR(G42*'Dashboard'!$L$4,0))</f>
        <v/>
      </c>
      <c r="L42" s="30">
        <f>IF(A42="","",IFERROR(G42*VLOOKUP(H42+I42,'Dashboard'!$J$5:$K$9,2,TRUE),0))</f>
        <v/>
      </c>
      <c r="M42" s="30">
        <f>IF(A42="","",SUM(J42:L42))</f>
        <v/>
      </c>
      <c r="N42" s="30">
        <f>IF(A42="","",IFERROR(N41+M42,0))</f>
        <v/>
      </c>
      <c r="O42" s="32">
        <f>IF(OR(A42="",F42=""),"",IFERROR(G42/F42/26,0))</f>
        <v/>
      </c>
      <c r="P42" s="30">
        <f>IF(OR(A42="",F42="",O42=""),"",IFERROR((F42*O42*'Dashboard'!$J$2)/12,0))</f>
        <v/>
      </c>
      <c r="Q42" s="33">
        <f>IF(A42="","",IFERROR(J42/G42,0))</f>
        <v/>
      </c>
      <c r="R42" s="10">
        <f>IF(A42="","",IF(Q42&gt;='Dashboard'!$J$3,"On Track","Review Contribution"))</f>
        <v/>
      </c>
    </row>
    <row r="43">
      <c r="A43" s="2" t="n"/>
      <c r="B43" s="28" t="n"/>
      <c r="C43" s="4" t="n"/>
      <c r="D43" s="4" t="n"/>
      <c r="E43" s="4" t="n"/>
      <c r="F43" s="29" t="n"/>
      <c r="G43" s="34">
        <f>IF(OR(A43="",F43=""),"",IFERROR(F43/26,0))</f>
        <v/>
      </c>
      <c r="H43" s="31" t="n"/>
      <c r="I43" s="31" t="n"/>
      <c r="J43" s="34">
        <f>IF(A43="","",IFERROR(G43*(H43+I43),0))</f>
        <v/>
      </c>
      <c r="K43" s="34">
        <f>IF(A43="","",IFERROR(G43*'Dashboard'!$L$4,0))</f>
        <v/>
      </c>
      <c r="L43" s="34">
        <f>IF(A43="","",IFERROR(G43*VLOOKUP(H43+I43,'Dashboard'!$J$5:$K$9,2,TRUE),0))</f>
        <v/>
      </c>
      <c r="M43" s="34">
        <f>IF(A43="","",SUM(J43:L43))</f>
        <v/>
      </c>
      <c r="N43" s="34">
        <f>IF(A43="","",IFERROR(N42+M43,0))</f>
        <v/>
      </c>
      <c r="O43" s="35">
        <f>IF(OR(A43="",F43=""),"",IFERROR(G43/F43/26,0))</f>
        <v/>
      </c>
      <c r="P43" s="34">
        <f>IF(OR(A43="",F43="",O43=""),"",IFERROR((F43*O43*'Dashboard'!$J$2)/12,0))</f>
        <v/>
      </c>
      <c r="Q43" s="36">
        <f>IF(A43="","",IFERROR(J43/G43,0))</f>
        <v/>
      </c>
      <c r="R43" s="14">
        <f>IF(A43="","",IF(Q43&gt;='Dashboard'!$J$3,"On Track","Review Contribution"))</f>
        <v/>
      </c>
    </row>
    <row r="44">
      <c r="A44" s="2" t="n"/>
      <c r="B44" s="28" t="n"/>
      <c r="C44" s="4" t="n"/>
      <c r="D44" s="4" t="n"/>
      <c r="E44" s="4" t="n"/>
      <c r="F44" s="29" t="n"/>
      <c r="G44" s="30">
        <f>IF(OR(A44="",F44=""),"",IFERROR(F44/26,0))</f>
        <v/>
      </c>
      <c r="H44" s="31" t="n"/>
      <c r="I44" s="31" t="n"/>
      <c r="J44" s="30">
        <f>IF(A44="","",IFERROR(G44*(H44+I44),0))</f>
        <v/>
      </c>
      <c r="K44" s="30">
        <f>IF(A44="","",IFERROR(G44*'Dashboard'!$L$4,0))</f>
        <v/>
      </c>
      <c r="L44" s="30">
        <f>IF(A44="","",IFERROR(G44*VLOOKUP(H44+I44,'Dashboard'!$J$5:$K$9,2,TRUE),0))</f>
        <v/>
      </c>
      <c r="M44" s="30">
        <f>IF(A44="","",SUM(J44:L44))</f>
        <v/>
      </c>
      <c r="N44" s="30">
        <f>IF(A44="","",IFERROR(N43+M44,0))</f>
        <v/>
      </c>
      <c r="O44" s="32">
        <f>IF(OR(A44="",F44=""),"",IFERROR(G44/F44/26,0))</f>
        <v/>
      </c>
      <c r="P44" s="30">
        <f>IF(OR(A44="",F44="",O44=""),"",IFERROR((F44*O44*'Dashboard'!$J$2)/12,0))</f>
        <v/>
      </c>
      <c r="Q44" s="33">
        <f>IF(A44="","",IFERROR(J44/G44,0))</f>
        <v/>
      </c>
      <c r="R44" s="10">
        <f>IF(A44="","",IF(Q44&gt;='Dashboard'!$J$3,"On Track","Review Contribution"))</f>
        <v/>
      </c>
    </row>
    <row r="45">
      <c r="A45" s="2" t="n"/>
      <c r="B45" s="28" t="n"/>
      <c r="C45" s="4" t="n"/>
      <c r="D45" s="4" t="n"/>
      <c r="E45" s="4" t="n"/>
      <c r="F45" s="29" t="n"/>
      <c r="G45" s="34">
        <f>IF(OR(A45="",F45=""),"",IFERROR(F45/26,0))</f>
        <v/>
      </c>
      <c r="H45" s="31" t="n"/>
      <c r="I45" s="31" t="n"/>
      <c r="J45" s="34">
        <f>IF(A45="","",IFERROR(G45*(H45+I45),0))</f>
        <v/>
      </c>
      <c r="K45" s="34">
        <f>IF(A45="","",IFERROR(G45*'Dashboard'!$L$4,0))</f>
        <v/>
      </c>
      <c r="L45" s="34">
        <f>IF(A45="","",IFERROR(G45*VLOOKUP(H45+I45,'Dashboard'!$J$5:$K$9,2,TRUE),0))</f>
        <v/>
      </c>
      <c r="M45" s="34">
        <f>IF(A45="","",SUM(J45:L45))</f>
        <v/>
      </c>
      <c r="N45" s="34">
        <f>IF(A45="","",IFERROR(N44+M45,0))</f>
        <v/>
      </c>
      <c r="O45" s="35">
        <f>IF(OR(A45="",F45=""),"",IFERROR(G45/F45/26,0))</f>
        <v/>
      </c>
      <c r="P45" s="34">
        <f>IF(OR(A45="",F45="",O45=""),"",IFERROR((F45*O45*'Dashboard'!$J$2)/12,0))</f>
        <v/>
      </c>
      <c r="Q45" s="36">
        <f>IF(A45="","",IFERROR(J45/G45,0))</f>
        <v/>
      </c>
      <c r="R45" s="14">
        <f>IF(A45="","",IF(Q45&gt;='Dashboard'!$J$3,"On Track","Review Contribution"))</f>
        <v/>
      </c>
    </row>
    <row r="46">
      <c r="A46" s="2" t="n"/>
      <c r="B46" s="28" t="n"/>
      <c r="C46" s="4" t="n"/>
      <c r="D46" s="4" t="n"/>
      <c r="E46" s="4" t="n"/>
      <c r="F46" s="29" t="n"/>
      <c r="G46" s="30">
        <f>IF(OR(A46="",F46=""),"",IFERROR(F46/26,0))</f>
        <v/>
      </c>
      <c r="H46" s="31" t="n"/>
      <c r="I46" s="31" t="n"/>
      <c r="J46" s="30">
        <f>IF(A46="","",IFERROR(G46*(H46+I46),0))</f>
        <v/>
      </c>
      <c r="K46" s="30">
        <f>IF(A46="","",IFERROR(G46*'Dashboard'!$L$4,0))</f>
        <v/>
      </c>
      <c r="L46" s="30">
        <f>IF(A46="","",IFERROR(G46*VLOOKUP(H46+I46,'Dashboard'!$J$5:$K$9,2,TRUE),0))</f>
        <v/>
      </c>
      <c r="M46" s="30">
        <f>IF(A46="","",SUM(J46:L46))</f>
        <v/>
      </c>
      <c r="N46" s="30">
        <f>IF(A46="","",IFERROR(N45+M46,0))</f>
        <v/>
      </c>
      <c r="O46" s="32">
        <f>IF(OR(A46="",F46=""),"",IFERROR(G46/F46/26,0))</f>
        <v/>
      </c>
      <c r="P46" s="30">
        <f>IF(OR(A46="",F46="",O46=""),"",IFERROR((F46*O46*'Dashboard'!$J$2)/12,0))</f>
        <v/>
      </c>
      <c r="Q46" s="33">
        <f>IF(A46="","",IFERROR(J46/G46,0))</f>
        <v/>
      </c>
      <c r="R46" s="10">
        <f>IF(A46="","",IF(Q46&gt;='Dashboard'!$J$3,"On Track","Review Contribution"))</f>
        <v/>
      </c>
    </row>
    <row r="47">
      <c r="A47" s="2" t="n"/>
      <c r="B47" s="28" t="n"/>
      <c r="C47" s="4" t="n"/>
      <c r="D47" s="4" t="n"/>
      <c r="E47" s="4" t="n"/>
      <c r="F47" s="29" t="n"/>
      <c r="G47" s="34">
        <f>IF(OR(A47="",F47=""),"",IFERROR(F47/26,0))</f>
        <v/>
      </c>
      <c r="H47" s="31" t="n"/>
      <c r="I47" s="31" t="n"/>
      <c r="J47" s="34">
        <f>IF(A47="","",IFERROR(G47*(H47+I47),0))</f>
        <v/>
      </c>
      <c r="K47" s="34">
        <f>IF(A47="","",IFERROR(G47*'Dashboard'!$L$4,0))</f>
        <v/>
      </c>
      <c r="L47" s="34">
        <f>IF(A47="","",IFERROR(G47*VLOOKUP(H47+I47,'Dashboard'!$J$5:$K$9,2,TRUE),0))</f>
        <v/>
      </c>
      <c r="M47" s="34">
        <f>IF(A47="","",SUM(J47:L47))</f>
        <v/>
      </c>
      <c r="N47" s="34">
        <f>IF(A47="","",IFERROR(N46+M47,0))</f>
        <v/>
      </c>
      <c r="O47" s="35">
        <f>IF(OR(A47="",F47=""),"",IFERROR(G47/F47/26,0))</f>
        <v/>
      </c>
      <c r="P47" s="34">
        <f>IF(OR(A47="",F47="",O47=""),"",IFERROR((F47*O47*'Dashboard'!$J$2)/12,0))</f>
        <v/>
      </c>
      <c r="Q47" s="36">
        <f>IF(A47="","",IFERROR(J47/G47,0))</f>
        <v/>
      </c>
      <c r="R47" s="14">
        <f>IF(A47="","",IF(Q47&gt;='Dashboard'!$J$3,"On Track","Review Contribution"))</f>
        <v/>
      </c>
    </row>
    <row r="48">
      <c r="A48" s="2" t="n"/>
      <c r="B48" s="28" t="n"/>
      <c r="C48" s="4" t="n"/>
      <c r="D48" s="4" t="n"/>
      <c r="E48" s="4" t="n"/>
      <c r="F48" s="29" t="n"/>
      <c r="G48" s="30">
        <f>IF(OR(A48="",F48=""),"",IFERROR(F48/26,0))</f>
        <v/>
      </c>
      <c r="H48" s="31" t="n"/>
      <c r="I48" s="31" t="n"/>
      <c r="J48" s="30">
        <f>IF(A48="","",IFERROR(G48*(H48+I48),0))</f>
        <v/>
      </c>
      <c r="K48" s="30">
        <f>IF(A48="","",IFERROR(G48*'Dashboard'!$L$4,0))</f>
        <v/>
      </c>
      <c r="L48" s="30">
        <f>IF(A48="","",IFERROR(G48*VLOOKUP(H48+I48,'Dashboard'!$J$5:$K$9,2,TRUE),0))</f>
        <v/>
      </c>
      <c r="M48" s="30">
        <f>IF(A48="","",SUM(J48:L48))</f>
        <v/>
      </c>
      <c r="N48" s="30">
        <f>IF(A48="","",IFERROR(N47+M48,0))</f>
        <v/>
      </c>
      <c r="O48" s="32">
        <f>IF(OR(A48="",F48=""),"",IFERROR(G48/F48/26,0))</f>
        <v/>
      </c>
      <c r="P48" s="30">
        <f>IF(OR(A48="",F48="",O48=""),"",IFERROR((F48*O48*'Dashboard'!$J$2)/12,0))</f>
        <v/>
      </c>
      <c r="Q48" s="33">
        <f>IF(A48="","",IFERROR(J48/G48,0))</f>
        <v/>
      </c>
      <c r="R48" s="10">
        <f>IF(A48="","",IF(Q48&gt;='Dashboard'!$J$3,"On Track","Review Contribution"))</f>
        <v/>
      </c>
    </row>
    <row r="49">
      <c r="A49" s="2" t="n"/>
      <c r="B49" s="28" t="n"/>
      <c r="C49" s="4" t="n"/>
      <c r="D49" s="4" t="n"/>
      <c r="E49" s="4" t="n"/>
      <c r="F49" s="29" t="n"/>
      <c r="G49" s="34">
        <f>IF(OR(A49="",F49=""),"",IFERROR(F49/26,0))</f>
        <v/>
      </c>
      <c r="H49" s="31" t="n"/>
      <c r="I49" s="31" t="n"/>
      <c r="J49" s="34">
        <f>IF(A49="","",IFERROR(G49*(H49+I49),0))</f>
        <v/>
      </c>
      <c r="K49" s="34">
        <f>IF(A49="","",IFERROR(G49*'Dashboard'!$L$4,0))</f>
        <v/>
      </c>
      <c r="L49" s="34">
        <f>IF(A49="","",IFERROR(G49*VLOOKUP(H49+I49,'Dashboard'!$J$5:$K$9,2,TRUE),0))</f>
        <v/>
      </c>
      <c r="M49" s="34">
        <f>IF(A49="","",SUM(J49:L49))</f>
        <v/>
      </c>
      <c r="N49" s="34">
        <f>IF(A49="","",IFERROR(N48+M49,0))</f>
        <v/>
      </c>
      <c r="O49" s="35">
        <f>IF(OR(A49="",F49=""),"",IFERROR(G49/F49/26,0))</f>
        <v/>
      </c>
      <c r="P49" s="34">
        <f>IF(OR(A49="",F49="",O49=""),"",IFERROR((F49*O49*'Dashboard'!$J$2)/12,0))</f>
        <v/>
      </c>
      <c r="Q49" s="36">
        <f>IF(A49="","",IFERROR(J49/G49,0))</f>
        <v/>
      </c>
      <c r="R49" s="14">
        <f>IF(A49="","",IF(Q49&gt;='Dashboard'!$J$3,"On Track","Review Contribution"))</f>
        <v/>
      </c>
    </row>
    <row r="50">
      <c r="A50" s="2" t="n"/>
      <c r="B50" s="28" t="n"/>
      <c r="C50" s="4" t="n"/>
      <c r="D50" s="4" t="n"/>
      <c r="E50" s="4" t="n"/>
      <c r="F50" s="29" t="n"/>
      <c r="G50" s="30">
        <f>IF(OR(A50="",F50=""),"",IFERROR(F50/26,0))</f>
        <v/>
      </c>
      <c r="H50" s="31" t="n"/>
      <c r="I50" s="31" t="n"/>
      <c r="J50" s="30">
        <f>IF(A50="","",IFERROR(G50*(H50+I50),0))</f>
        <v/>
      </c>
      <c r="K50" s="30">
        <f>IF(A50="","",IFERROR(G50*'Dashboard'!$L$4,0))</f>
        <v/>
      </c>
      <c r="L50" s="30">
        <f>IF(A50="","",IFERROR(G50*VLOOKUP(H50+I50,'Dashboard'!$J$5:$K$9,2,TRUE),0))</f>
        <v/>
      </c>
      <c r="M50" s="30">
        <f>IF(A50="","",SUM(J50:L50))</f>
        <v/>
      </c>
      <c r="N50" s="30">
        <f>IF(A50="","",IFERROR(N49+M50,0))</f>
        <v/>
      </c>
      <c r="O50" s="32">
        <f>IF(OR(A50="",F50=""),"",IFERROR(G50/F50/26,0))</f>
        <v/>
      </c>
      <c r="P50" s="30">
        <f>IF(OR(A50="",F50="",O50=""),"",IFERROR((F50*O50*'Dashboard'!$J$2)/12,0))</f>
        <v/>
      </c>
      <c r="Q50" s="33">
        <f>IF(A50="","",IFERROR(J50/G50,0))</f>
        <v/>
      </c>
      <c r="R50" s="10">
        <f>IF(A50="","",IF(Q50&gt;='Dashboard'!$J$3,"On Track","Review Contribution"))</f>
        <v/>
      </c>
    </row>
    <row r="51">
      <c r="A51" s="2" t="n"/>
      <c r="B51" s="28" t="n"/>
      <c r="C51" s="4" t="n"/>
      <c r="D51" s="4" t="n"/>
      <c r="E51" s="4" t="n"/>
      <c r="F51" s="29" t="n"/>
      <c r="G51" s="34">
        <f>IF(OR(A51="",F51=""),"",IFERROR(F51/26,0))</f>
        <v/>
      </c>
      <c r="H51" s="31" t="n"/>
      <c r="I51" s="31" t="n"/>
      <c r="J51" s="34">
        <f>IF(A51="","",IFERROR(G51*(H51+I51),0))</f>
        <v/>
      </c>
      <c r="K51" s="34">
        <f>IF(A51="","",IFERROR(G51*'Dashboard'!$L$4,0))</f>
        <v/>
      </c>
      <c r="L51" s="34">
        <f>IF(A51="","",IFERROR(G51*VLOOKUP(H51+I51,'Dashboard'!$J$5:$K$9,2,TRUE),0))</f>
        <v/>
      </c>
      <c r="M51" s="34">
        <f>IF(A51="","",SUM(J51:L51))</f>
        <v/>
      </c>
      <c r="N51" s="34">
        <f>IF(A51="","",IFERROR(N50+M51,0))</f>
        <v/>
      </c>
      <c r="O51" s="35">
        <f>IF(OR(A51="",F51=""),"",IFERROR(G51/F51/26,0))</f>
        <v/>
      </c>
      <c r="P51" s="34">
        <f>IF(OR(A51="",F51="",O51=""),"",IFERROR((F51*O51*'Dashboard'!$J$2)/12,0))</f>
        <v/>
      </c>
      <c r="Q51" s="36">
        <f>IF(A51="","",IFERROR(J51/G51,0))</f>
        <v/>
      </c>
      <c r="R51" s="14">
        <f>IF(A51="","",IF(Q51&gt;='Dashboard'!$J$3,"On Track","Review Contribution"))</f>
        <v/>
      </c>
    </row>
    <row r="52">
      <c r="A52" s="2" t="n"/>
      <c r="B52" s="28" t="n"/>
      <c r="C52" s="4" t="n"/>
      <c r="D52" s="4" t="n"/>
      <c r="E52" s="4" t="n"/>
      <c r="F52" s="29" t="n"/>
      <c r="G52" s="30">
        <f>IF(OR(A52="",F52=""),"",IFERROR(F52/26,0))</f>
        <v/>
      </c>
      <c r="H52" s="31" t="n"/>
      <c r="I52" s="31" t="n"/>
      <c r="J52" s="30">
        <f>IF(A52="","",IFERROR(G52*(H52+I52),0))</f>
        <v/>
      </c>
      <c r="K52" s="30">
        <f>IF(A52="","",IFERROR(G52*'Dashboard'!$L$4,0))</f>
        <v/>
      </c>
      <c r="L52" s="30">
        <f>IF(A52="","",IFERROR(G52*VLOOKUP(H52+I52,'Dashboard'!$J$5:$K$9,2,TRUE),0))</f>
        <v/>
      </c>
      <c r="M52" s="30">
        <f>IF(A52="","",SUM(J52:L52))</f>
        <v/>
      </c>
      <c r="N52" s="30">
        <f>IF(A52="","",IFERROR(N51+M52,0))</f>
        <v/>
      </c>
      <c r="O52" s="32">
        <f>IF(OR(A52="",F52=""),"",IFERROR(G52/F52/26,0))</f>
        <v/>
      </c>
      <c r="P52" s="30">
        <f>IF(OR(A52="",F52="",O52=""),"",IFERROR((F52*O52*'Dashboard'!$J$2)/12,0))</f>
        <v/>
      </c>
      <c r="Q52" s="33">
        <f>IF(A52="","",IFERROR(J52/G52,0))</f>
        <v/>
      </c>
      <c r="R52" s="10">
        <f>IF(A52="","",IF(Q52&gt;='Dashboard'!$J$3,"On Track","Review Contribution"))</f>
        <v/>
      </c>
    </row>
    <row r="53">
      <c r="A53" s="2" t="n"/>
      <c r="B53" s="28" t="n"/>
      <c r="C53" s="4" t="n"/>
      <c r="D53" s="4" t="n"/>
      <c r="E53" s="4" t="n"/>
      <c r="F53" s="29" t="n"/>
      <c r="G53" s="34">
        <f>IF(OR(A53="",F53=""),"",IFERROR(F53/26,0))</f>
        <v/>
      </c>
      <c r="H53" s="31" t="n"/>
      <c r="I53" s="31" t="n"/>
      <c r="J53" s="34">
        <f>IF(A53="","",IFERROR(G53*(H53+I53),0))</f>
        <v/>
      </c>
      <c r="K53" s="34">
        <f>IF(A53="","",IFERROR(G53*'Dashboard'!$L$4,0))</f>
        <v/>
      </c>
      <c r="L53" s="34">
        <f>IF(A53="","",IFERROR(G53*VLOOKUP(H53+I53,'Dashboard'!$J$5:$K$9,2,TRUE),0))</f>
        <v/>
      </c>
      <c r="M53" s="34">
        <f>IF(A53="","",SUM(J53:L53))</f>
        <v/>
      </c>
      <c r="N53" s="34">
        <f>IF(A53="","",IFERROR(N52+M53,0))</f>
        <v/>
      </c>
      <c r="O53" s="35">
        <f>IF(OR(A53="",F53=""),"",IFERROR(G53/F53/26,0))</f>
        <v/>
      </c>
      <c r="P53" s="34">
        <f>IF(OR(A53="",F53="",O53=""),"",IFERROR((F53*O53*'Dashboard'!$J$2)/12,0))</f>
        <v/>
      </c>
      <c r="Q53" s="36">
        <f>IF(A53="","",IFERROR(J53/G53,0))</f>
        <v/>
      </c>
      <c r="R53" s="14">
        <f>IF(A53="","",IF(Q53&gt;='Dashboard'!$J$3,"On Track","Review Contribution"))</f>
        <v/>
      </c>
    </row>
    <row r="54">
      <c r="A54" s="2" t="n"/>
      <c r="B54" s="28" t="n"/>
      <c r="C54" s="4" t="n"/>
      <c r="D54" s="4" t="n"/>
      <c r="E54" s="4" t="n"/>
      <c r="F54" s="29" t="n"/>
      <c r="G54" s="30">
        <f>IF(OR(A54="",F54=""),"",IFERROR(F54/26,0))</f>
        <v/>
      </c>
      <c r="H54" s="31" t="n"/>
      <c r="I54" s="31" t="n"/>
      <c r="J54" s="30">
        <f>IF(A54="","",IFERROR(G54*(H54+I54),0))</f>
        <v/>
      </c>
      <c r="K54" s="30">
        <f>IF(A54="","",IFERROR(G54*'Dashboard'!$L$4,0))</f>
        <v/>
      </c>
      <c r="L54" s="30">
        <f>IF(A54="","",IFERROR(G54*VLOOKUP(H54+I54,'Dashboard'!$J$5:$K$9,2,TRUE),0))</f>
        <v/>
      </c>
      <c r="M54" s="30">
        <f>IF(A54="","",SUM(J54:L54))</f>
        <v/>
      </c>
      <c r="N54" s="30">
        <f>IF(A54="","",IFERROR(N53+M54,0))</f>
        <v/>
      </c>
      <c r="O54" s="32">
        <f>IF(OR(A54="",F54=""),"",IFERROR(G54/F54/26,0))</f>
        <v/>
      </c>
      <c r="P54" s="30">
        <f>IF(OR(A54="",F54="",O54=""),"",IFERROR((F54*O54*'Dashboard'!$J$2)/12,0))</f>
        <v/>
      </c>
      <c r="Q54" s="33">
        <f>IF(A54="","",IFERROR(J54/G54,0))</f>
        <v/>
      </c>
      <c r="R54" s="10">
        <f>IF(A54="","",IF(Q54&gt;='Dashboard'!$J$3,"On Track","Review Contribution"))</f>
        <v/>
      </c>
    </row>
    <row r="55">
      <c r="A55" s="2" t="n"/>
      <c r="B55" s="28" t="n"/>
      <c r="C55" s="4" t="n"/>
      <c r="D55" s="4" t="n"/>
      <c r="E55" s="4" t="n"/>
      <c r="F55" s="29" t="n"/>
      <c r="G55" s="34">
        <f>IF(OR(A55="",F55=""),"",IFERROR(F55/26,0))</f>
        <v/>
      </c>
      <c r="H55" s="31" t="n"/>
      <c r="I55" s="31" t="n"/>
      <c r="J55" s="34">
        <f>IF(A55="","",IFERROR(G55*(H55+I55),0))</f>
        <v/>
      </c>
      <c r="K55" s="34">
        <f>IF(A55="","",IFERROR(G55*'Dashboard'!$L$4,0))</f>
        <v/>
      </c>
      <c r="L55" s="34">
        <f>IF(A55="","",IFERROR(G55*VLOOKUP(H55+I55,'Dashboard'!$J$5:$K$9,2,TRUE),0))</f>
        <v/>
      </c>
      <c r="M55" s="34">
        <f>IF(A55="","",SUM(J55:L55))</f>
        <v/>
      </c>
      <c r="N55" s="34">
        <f>IF(A55="","",IFERROR(N54+M55,0))</f>
        <v/>
      </c>
      <c r="O55" s="35">
        <f>IF(OR(A55="",F55=""),"",IFERROR(G55/F55/26,0))</f>
        <v/>
      </c>
      <c r="P55" s="34">
        <f>IF(OR(A55="",F55="",O55=""),"",IFERROR((F55*O55*'Dashboard'!$J$2)/12,0))</f>
        <v/>
      </c>
      <c r="Q55" s="36">
        <f>IF(A55="","",IFERROR(J55/G55,0))</f>
        <v/>
      </c>
      <c r="R55" s="14">
        <f>IF(A55="","",IF(Q55&gt;='Dashboard'!$J$3,"On Track","Review Contribution"))</f>
        <v/>
      </c>
    </row>
    <row r="56">
      <c r="A56" s="2" t="n"/>
      <c r="B56" s="28" t="n"/>
      <c r="C56" s="4" t="n"/>
      <c r="D56" s="4" t="n"/>
      <c r="E56" s="4" t="n"/>
      <c r="F56" s="29" t="n"/>
      <c r="G56" s="30">
        <f>IF(OR(A56="",F56=""),"",IFERROR(F56/26,0))</f>
        <v/>
      </c>
      <c r="H56" s="31" t="n"/>
      <c r="I56" s="31" t="n"/>
      <c r="J56" s="30">
        <f>IF(A56="","",IFERROR(G56*(H56+I56),0))</f>
        <v/>
      </c>
      <c r="K56" s="30">
        <f>IF(A56="","",IFERROR(G56*'Dashboard'!$L$4,0))</f>
        <v/>
      </c>
      <c r="L56" s="30">
        <f>IF(A56="","",IFERROR(G56*VLOOKUP(H56+I56,'Dashboard'!$J$5:$K$9,2,TRUE),0))</f>
        <v/>
      </c>
      <c r="M56" s="30">
        <f>IF(A56="","",SUM(J56:L56))</f>
        <v/>
      </c>
      <c r="N56" s="30">
        <f>IF(A56="","",IFERROR(N55+M56,0))</f>
        <v/>
      </c>
      <c r="O56" s="32">
        <f>IF(OR(A56="",F56=""),"",IFERROR(G56/F56/26,0))</f>
        <v/>
      </c>
      <c r="P56" s="30">
        <f>IF(OR(A56="",F56="",O56=""),"",IFERROR((F56*O56*'Dashboard'!$J$2)/12,0))</f>
        <v/>
      </c>
      <c r="Q56" s="33">
        <f>IF(A56="","",IFERROR(J56/G56,0))</f>
        <v/>
      </c>
      <c r="R56" s="10">
        <f>IF(A56="","",IF(Q56&gt;='Dashboard'!$J$3,"On Track","Review Contribution"))</f>
        <v/>
      </c>
    </row>
    <row r="57">
      <c r="A57" s="2" t="n"/>
      <c r="B57" s="28" t="n"/>
      <c r="C57" s="4" t="n"/>
      <c r="D57" s="4" t="n"/>
      <c r="E57" s="4" t="n"/>
      <c r="F57" s="29" t="n"/>
      <c r="G57" s="34">
        <f>IF(OR(A57="",F57=""),"",IFERROR(F57/26,0))</f>
        <v/>
      </c>
      <c r="H57" s="31" t="n"/>
      <c r="I57" s="31" t="n"/>
      <c r="J57" s="34">
        <f>IF(A57="","",IFERROR(G57*(H57+I57),0))</f>
        <v/>
      </c>
      <c r="K57" s="34">
        <f>IF(A57="","",IFERROR(G57*'Dashboard'!$L$4,0))</f>
        <v/>
      </c>
      <c r="L57" s="34">
        <f>IF(A57="","",IFERROR(G57*VLOOKUP(H57+I57,'Dashboard'!$J$5:$K$9,2,TRUE),0))</f>
        <v/>
      </c>
      <c r="M57" s="34">
        <f>IF(A57="","",SUM(J57:L57))</f>
        <v/>
      </c>
      <c r="N57" s="34">
        <f>IF(A57="","",IFERROR(N56+M57,0))</f>
        <v/>
      </c>
      <c r="O57" s="35">
        <f>IF(OR(A57="",F57=""),"",IFERROR(G57/F57/26,0))</f>
        <v/>
      </c>
      <c r="P57" s="34">
        <f>IF(OR(A57="",F57="",O57=""),"",IFERROR((F57*O57*'Dashboard'!$J$2)/12,0))</f>
        <v/>
      </c>
      <c r="Q57" s="36">
        <f>IF(A57="","",IFERROR(J57/G57,0))</f>
        <v/>
      </c>
      <c r="R57" s="14">
        <f>IF(A57="","",IF(Q57&gt;='Dashboard'!$J$3,"On Track","Review Contribution"))</f>
        <v/>
      </c>
    </row>
    <row r="58">
      <c r="A58" s="2" t="n"/>
      <c r="B58" s="28" t="n"/>
      <c r="C58" s="4" t="n"/>
      <c r="D58" s="4" t="n"/>
      <c r="E58" s="4" t="n"/>
      <c r="F58" s="29" t="n"/>
      <c r="G58" s="30">
        <f>IF(OR(A58="",F58=""),"",IFERROR(F58/26,0))</f>
        <v/>
      </c>
      <c r="H58" s="31" t="n"/>
      <c r="I58" s="31" t="n"/>
      <c r="J58" s="30">
        <f>IF(A58="","",IFERROR(G58*(H58+I58),0))</f>
        <v/>
      </c>
      <c r="K58" s="30">
        <f>IF(A58="","",IFERROR(G58*'Dashboard'!$L$4,0))</f>
        <v/>
      </c>
      <c r="L58" s="30">
        <f>IF(A58="","",IFERROR(G58*VLOOKUP(H58+I58,'Dashboard'!$J$5:$K$9,2,TRUE),0))</f>
        <v/>
      </c>
      <c r="M58" s="30">
        <f>IF(A58="","",SUM(J58:L58))</f>
        <v/>
      </c>
      <c r="N58" s="30">
        <f>IF(A58="","",IFERROR(N57+M58,0))</f>
        <v/>
      </c>
      <c r="O58" s="32">
        <f>IF(OR(A58="",F58=""),"",IFERROR(G58/F58/26,0))</f>
        <v/>
      </c>
      <c r="P58" s="30">
        <f>IF(OR(A58="",F58="",O58=""),"",IFERROR((F58*O58*'Dashboard'!$J$2)/12,0))</f>
        <v/>
      </c>
      <c r="Q58" s="33">
        <f>IF(A58="","",IFERROR(J58/G58,0))</f>
        <v/>
      </c>
      <c r="R58" s="10">
        <f>IF(A58="","",IF(Q58&gt;='Dashboard'!$J$3,"On Track","Review Contribution"))</f>
        <v/>
      </c>
    </row>
    <row r="59">
      <c r="A59" s="2" t="n"/>
      <c r="B59" s="28" t="n"/>
      <c r="C59" s="4" t="n"/>
      <c r="D59" s="4" t="n"/>
      <c r="E59" s="4" t="n"/>
      <c r="F59" s="29" t="n"/>
      <c r="G59" s="34">
        <f>IF(OR(A59="",F59=""),"",IFERROR(F59/26,0))</f>
        <v/>
      </c>
      <c r="H59" s="31" t="n"/>
      <c r="I59" s="31" t="n"/>
      <c r="J59" s="34">
        <f>IF(A59="","",IFERROR(G59*(H59+I59),0))</f>
        <v/>
      </c>
      <c r="K59" s="34">
        <f>IF(A59="","",IFERROR(G59*'Dashboard'!$L$4,0))</f>
        <v/>
      </c>
      <c r="L59" s="34">
        <f>IF(A59="","",IFERROR(G59*VLOOKUP(H59+I59,'Dashboard'!$J$5:$K$9,2,TRUE),0))</f>
        <v/>
      </c>
      <c r="M59" s="34">
        <f>IF(A59="","",SUM(J59:L59))</f>
        <v/>
      </c>
      <c r="N59" s="34">
        <f>IF(A59="","",IFERROR(N58+M59,0))</f>
        <v/>
      </c>
      <c r="O59" s="35">
        <f>IF(OR(A59="",F59=""),"",IFERROR(G59/F59/26,0))</f>
        <v/>
      </c>
      <c r="P59" s="34">
        <f>IF(OR(A59="",F59="",O59=""),"",IFERROR((F59*O59*'Dashboard'!$J$2)/12,0))</f>
        <v/>
      </c>
      <c r="Q59" s="36">
        <f>IF(A59="","",IFERROR(J59/G59,0))</f>
        <v/>
      </c>
      <c r="R59" s="14">
        <f>IF(A59="","",IF(Q59&gt;='Dashboard'!$J$3,"On Track","Review Contribution"))</f>
        <v/>
      </c>
    </row>
    <row r="60">
      <c r="A60" s="2" t="n"/>
      <c r="B60" s="28" t="n"/>
      <c r="C60" s="4" t="n"/>
      <c r="D60" s="4" t="n"/>
      <c r="E60" s="4" t="n"/>
      <c r="F60" s="29" t="n"/>
      <c r="G60" s="30">
        <f>IF(OR(A60="",F60=""),"",IFERROR(F60/26,0))</f>
        <v/>
      </c>
      <c r="H60" s="31" t="n"/>
      <c r="I60" s="31" t="n"/>
      <c r="J60" s="30">
        <f>IF(A60="","",IFERROR(G60*(H60+I60),0))</f>
        <v/>
      </c>
      <c r="K60" s="30">
        <f>IF(A60="","",IFERROR(G60*'Dashboard'!$L$4,0))</f>
        <v/>
      </c>
      <c r="L60" s="30">
        <f>IF(A60="","",IFERROR(G60*VLOOKUP(H60+I60,'Dashboard'!$J$5:$K$9,2,TRUE),0))</f>
        <v/>
      </c>
      <c r="M60" s="30">
        <f>IF(A60="","",SUM(J60:L60))</f>
        <v/>
      </c>
      <c r="N60" s="30">
        <f>IF(A60="","",IFERROR(N59+M60,0))</f>
        <v/>
      </c>
      <c r="O60" s="32">
        <f>IF(OR(A60="",F60=""),"",IFERROR(G60/F60/26,0))</f>
        <v/>
      </c>
      <c r="P60" s="30">
        <f>IF(OR(A60="",F60="",O60=""),"",IFERROR((F60*O60*'Dashboard'!$J$2)/12,0))</f>
        <v/>
      </c>
      <c r="Q60" s="33">
        <f>IF(A60="","",IFERROR(J60/G60,0))</f>
        <v/>
      </c>
      <c r="R60" s="10">
        <f>IF(A60="","",IF(Q60&gt;='Dashboard'!$J$3,"On Track","Review Contribution"))</f>
        <v/>
      </c>
    </row>
    <row r="61">
      <c r="A61" s="2" t="n"/>
      <c r="B61" s="28" t="n"/>
      <c r="C61" s="4" t="n"/>
      <c r="D61" s="4" t="n"/>
      <c r="E61" s="4" t="n"/>
      <c r="F61" s="29" t="n"/>
      <c r="G61" s="34">
        <f>IF(OR(A61="",F61=""),"",IFERROR(F61/26,0))</f>
        <v/>
      </c>
      <c r="H61" s="31" t="n"/>
      <c r="I61" s="31" t="n"/>
      <c r="J61" s="34">
        <f>IF(A61="","",IFERROR(G61*(H61+I61),0))</f>
        <v/>
      </c>
      <c r="K61" s="34">
        <f>IF(A61="","",IFERROR(G61*'Dashboard'!$L$4,0))</f>
        <v/>
      </c>
      <c r="L61" s="34">
        <f>IF(A61="","",IFERROR(G61*VLOOKUP(H61+I61,'Dashboard'!$J$5:$K$9,2,TRUE),0))</f>
        <v/>
      </c>
      <c r="M61" s="34">
        <f>IF(A61="","",SUM(J61:L61))</f>
        <v/>
      </c>
      <c r="N61" s="34">
        <f>IF(A61="","",IFERROR(N60+M61,0))</f>
        <v/>
      </c>
      <c r="O61" s="35">
        <f>IF(OR(A61="",F61=""),"",IFERROR(G61/F61/26,0))</f>
        <v/>
      </c>
      <c r="P61" s="34">
        <f>IF(OR(A61="",F61="",O61=""),"",IFERROR((F61*O61*'Dashboard'!$J$2)/12,0))</f>
        <v/>
      </c>
      <c r="Q61" s="36">
        <f>IF(A61="","",IFERROR(J61/G61,0))</f>
        <v/>
      </c>
      <c r="R61" s="14">
        <f>IF(A61="","",IF(Q61&gt;='Dashboard'!$J$3,"On Track","Review Contribution"))</f>
        <v/>
      </c>
    </row>
    <row r="62">
      <c r="A62" s="2" t="n"/>
      <c r="B62" s="28" t="n"/>
      <c r="C62" s="4" t="n"/>
      <c r="D62" s="4" t="n"/>
      <c r="E62" s="4" t="n"/>
      <c r="F62" s="29" t="n"/>
      <c r="G62" s="30">
        <f>IF(OR(A62="",F62=""),"",IFERROR(F62/26,0))</f>
        <v/>
      </c>
      <c r="H62" s="31" t="n"/>
      <c r="I62" s="31" t="n"/>
      <c r="J62" s="30">
        <f>IF(A62="","",IFERROR(G62*(H62+I62),0))</f>
        <v/>
      </c>
      <c r="K62" s="30">
        <f>IF(A62="","",IFERROR(G62*'Dashboard'!$L$4,0))</f>
        <v/>
      </c>
      <c r="L62" s="30">
        <f>IF(A62="","",IFERROR(G62*VLOOKUP(H62+I62,'Dashboard'!$J$5:$K$9,2,TRUE),0))</f>
        <v/>
      </c>
      <c r="M62" s="30">
        <f>IF(A62="","",SUM(J62:L62))</f>
        <v/>
      </c>
      <c r="N62" s="30">
        <f>IF(A62="","",IFERROR(N61+M62,0))</f>
        <v/>
      </c>
      <c r="O62" s="32">
        <f>IF(OR(A62="",F62=""),"",IFERROR(G62/F62/26,0))</f>
        <v/>
      </c>
      <c r="P62" s="30">
        <f>IF(OR(A62="",F62="",O62=""),"",IFERROR((F62*O62*'Dashboard'!$J$2)/12,0))</f>
        <v/>
      </c>
      <c r="Q62" s="33">
        <f>IF(A62="","",IFERROR(J62/G62,0))</f>
        <v/>
      </c>
      <c r="R62" s="10">
        <f>IF(A62="","",IF(Q62&gt;='Dashboard'!$J$3,"On Track","Review Contribution"))</f>
        <v/>
      </c>
    </row>
    <row r="63">
      <c r="A63" s="2" t="n"/>
      <c r="B63" s="28" t="n"/>
      <c r="C63" s="4" t="n"/>
      <c r="D63" s="4" t="n"/>
      <c r="E63" s="4" t="n"/>
      <c r="F63" s="29" t="n"/>
      <c r="G63" s="34">
        <f>IF(OR(A63="",F63=""),"",IFERROR(F63/26,0))</f>
        <v/>
      </c>
      <c r="H63" s="31" t="n"/>
      <c r="I63" s="31" t="n"/>
      <c r="J63" s="34">
        <f>IF(A63="","",IFERROR(G63*(H63+I63),0))</f>
        <v/>
      </c>
      <c r="K63" s="34">
        <f>IF(A63="","",IFERROR(G63*'Dashboard'!$L$4,0))</f>
        <v/>
      </c>
      <c r="L63" s="34">
        <f>IF(A63="","",IFERROR(G63*VLOOKUP(H63+I63,'Dashboard'!$J$5:$K$9,2,TRUE),0))</f>
        <v/>
      </c>
      <c r="M63" s="34">
        <f>IF(A63="","",SUM(J63:L63))</f>
        <v/>
      </c>
      <c r="N63" s="34">
        <f>IF(A63="","",IFERROR(N62+M63,0))</f>
        <v/>
      </c>
      <c r="O63" s="35">
        <f>IF(OR(A63="",F63=""),"",IFERROR(G63/F63/26,0))</f>
        <v/>
      </c>
      <c r="P63" s="34">
        <f>IF(OR(A63="",F63="",O63=""),"",IFERROR((F63*O63*'Dashboard'!$J$2)/12,0))</f>
        <v/>
      </c>
      <c r="Q63" s="36">
        <f>IF(A63="","",IFERROR(J63/G63,0))</f>
        <v/>
      </c>
      <c r="R63" s="14">
        <f>IF(A63="","",IF(Q63&gt;='Dashboard'!$J$3,"On Track","Review Contribution"))</f>
        <v/>
      </c>
    </row>
    <row r="64">
      <c r="A64" s="2" t="n"/>
      <c r="B64" s="28" t="n"/>
      <c r="C64" s="4" t="n"/>
      <c r="D64" s="4" t="n"/>
      <c r="E64" s="4" t="n"/>
      <c r="F64" s="29" t="n"/>
      <c r="G64" s="30">
        <f>IF(OR(A64="",F64=""),"",IFERROR(F64/26,0))</f>
        <v/>
      </c>
      <c r="H64" s="31" t="n"/>
      <c r="I64" s="31" t="n"/>
      <c r="J64" s="30">
        <f>IF(A64="","",IFERROR(G64*(H64+I64),0))</f>
        <v/>
      </c>
      <c r="K64" s="30">
        <f>IF(A64="","",IFERROR(G64*'Dashboard'!$L$4,0))</f>
        <v/>
      </c>
      <c r="L64" s="30">
        <f>IF(A64="","",IFERROR(G64*VLOOKUP(H64+I64,'Dashboard'!$J$5:$K$9,2,TRUE),0))</f>
        <v/>
      </c>
      <c r="M64" s="30">
        <f>IF(A64="","",SUM(J64:L64))</f>
        <v/>
      </c>
      <c r="N64" s="30">
        <f>IF(A64="","",IFERROR(N63+M64,0))</f>
        <v/>
      </c>
      <c r="O64" s="32">
        <f>IF(OR(A64="",F64=""),"",IFERROR(G64/F64/26,0))</f>
        <v/>
      </c>
      <c r="P64" s="30">
        <f>IF(OR(A64="",F64="",O64=""),"",IFERROR((F64*O64*'Dashboard'!$J$2)/12,0))</f>
        <v/>
      </c>
      <c r="Q64" s="33">
        <f>IF(A64="","",IFERROR(J64/G64,0))</f>
        <v/>
      </c>
      <c r="R64" s="10">
        <f>IF(A64="","",IF(Q64&gt;='Dashboard'!$J$3,"On Track","Review Contribution"))</f>
        <v/>
      </c>
    </row>
    <row r="65">
      <c r="A65" s="2" t="n"/>
      <c r="B65" s="28" t="n"/>
      <c r="C65" s="4" t="n"/>
      <c r="D65" s="4" t="n"/>
      <c r="E65" s="4" t="n"/>
      <c r="F65" s="29" t="n"/>
      <c r="G65" s="34">
        <f>IF(OR(A65="",F65=""),"",IFERROR(F65/26,0))</f>
        <v/>
      </c>
      <c r="H65" s="31" t="n"/>
      <c r="I65" s="31" t="n"/>
      <c r="J65" s="34">
        <f>IF(A65="","",IFERROR(G65*(H65+I65),0))</f>
        <v/>
      </c>
      <c r="K65" s="34">
        <f>IF(A65="","",IFERROR(G65*'Dashboard'!$L$4,0))</f>
        <v/>
      </c>
      <c r="L65" s="34">
        <f>IF(A65="","",IFERROR(G65*VLOOKUP(H65+I65,'Dashboard'!$J$5:$K$9,2,TRUE),0))</f>
        <v/>
      </c>
      <c r="M65" s="34">
        <f>IF(A65="","",SUM(J65:L65))</f>
        <v/>
      </c>
      <c r="N65" s="34">
        <f>IF(A65="","",IFERROR(N64+M65,0))</f>
        <v/>
      </c>
      <c r="O65" s="35">
        <f>IF(OR(A65="",F65=""),"",IFERROR(G65/F65/26,0))</f>
        <v/>
      </c>
      <c r="P65" s="34">
        <f>IF(OR(A65="",F65="",O65=""),"",IFERROR((F65*O65*'Dashboard'!$J$2)/12,0))</f>
        <v/>
      </c>
      <c r="Q65" s="36">
        <f>IF(A65="","",IFERROR(J65/G65,0))</f>
        <v/>
      </c>
      <c r="R65" s="14">
        <f>IF(A65="","",IF(Q65&gt;='Dashboard'!$J$3,"On Track","Review Contribution"))</f>
        <v/>
      </c>
    </row>
    <row r="66">
      <c r="A66" s="2" t="n"/>
      <c r="B66" s="28" t="n"/>
      <c r="C66" s="4" t="n"/>
      <c r="D66" s="4" t="n"/>
      <c r="E66" s="4" t="n"/>
      <c r="F66" s="29" t="n"/>
      <c r="G66" s="30">
        <f>IF(OR(A66="",F66=""),"",IFERROR(F66/26,0))</f>
        <v/>
      </c>
      <c r="H66" s="31" t="n"/>
      <c r="I66" s="31" t="n"/>
      <c r="J66" s="30">
        <f>IF(A66="","",IFERROR(G66*(H66+I66),0))</f>
        <v/>
      </c>
      <c r="K66" s="30">
        <f>IF(A66="","",IFERROR(G66*'Dashboard'!$L$4,0))</f>
        <v/>
      </c>
      <c r="L66" s="30">
        <f>IF(A66="","",IFERROR(G66*VLOOKUP(H66+I66,'Dashboard'!$J$5:$K$9,2,TRUE),0))</f>
        <v/>
      </c>
      <c r="M66" s="30">
        <f>IF(A66="","",SUM(J66:L66))</f>
        <v/>
      </c>
      <c r="N66" s="30">
        <f>IF(A66="","",IFERROR(N65+M66,0))</f>
        <v/>
      </c>
      <c r="O66" s="32">
        <f>IF(OR(A66="",F66=""),"",IFERROR(G66/F66/26,0))</f>
        <v/>
      </c>
      <c r="P66" s="30">
        <f>IF(OR(A66="",F66="",O66=""),"",IFERROR((F66*O66*'Dashboard'!$J$2)/12,0))</f>
        <v/>
      </c>
      <c r="Q66" s="33">
        <f>IF(A66="","",IFERROR(J66/G66,0))</f>
        <v/>
      </c>
      <c r="R66" s="10">
        <f>IF(A66="","",IF(Q66&gt;='Dashboard'!$J$3,"On Track","Review Contribution"))</f>
        <v/>
      </c>
    </row>
    <row r="67">
      <c r="A67" s="2" t="n"/>
      <c r="B67" s="28" t="n"/>
      <c r="C67" s="4" t="n"/>
      <c r="D67" s="4" t="n"/>
      <c r="E67" s="4" t="n"/>
      <c r="F67" s="29" t="n"/>
      <c r="G67" s="34">
        <f>IF(OR(A67="",F67=""),"",IFERROR(F67/26,0))</f>
        <v/>
      </c>
      <c r="H67" s="31" t="n"/>
      <c r="I67" s="31" t="n"/>
      <c r="J67" s="34">
        <f>IF(A67="","",IFERROR(G67*(H67+I67),0))</f>
        <v/>
      </c>
      <c r="K67" s="34">
        <f>IF(A67="","",IFERROR(G67*'Dashboard'!$L$4,0))</f>
        <v/>
      </c>
      <c r="L67" s="34">
        <f>IF(A67="","",IFERROR(G67*VLOOKUP(H67+I67,'Dashboard'!$J$5:$K$9,2,TRUE),0))</f>
        <v/>
      </c>
      <c r="M67" s="34">
        <f>IF(A67="","",SUM(J67:L67))</f>
        <v/>
      </c>
      <c r="N67" s="34">
        <f>IF(A67="","",IFERROR(N66+M67,0))</f>
        <v/>
      </c>
      <c r="O67" s="35">
        <f>IF(OR(A67="",F67=""),"",IFERROR(G67/F67/26,0))</f>
        <v/>
      </c>
      <c r="P67" s="34">
        <f>IF(OR(A67="",F67="",O67=""),"",IFERROR((F67*O67*'Dashboard'!$J$2)/12,0))</f>
        <v/>
      </c>
      <c r="Q67" s="36">
        <f>IF(A67="","",IFERROR(J67/G67,0))</f>
        <v/>
      </c>
      <c r="R67" s="14">
        <f>IF(A67="","",IF(Q67&gt;='Dashboard'!$J$3,"On Track","Review Contribution"))</f>
        <v/>
      </c>
    </row>
    <row r="68">
      <c r="A68" s="2" t="n"/>
      <c r="B68" s="28" t="n"/>
      <c r="C68" s="4" t="n"/>
      <c r="D68" s="4" t="n"/>
      <c r="E68" s="4" t="n"/>
      <c r="F68" s="29" t="n"/>
      <c r="G68" s="30">
        <f>IF(OR(A68="",F68=""),"",IFERROR(F68/26,0))</f>
        <v/>
      </c>
      <c r="H68" s="31" t="n"/>
      <c r="I68" s="31" t="n"/>
      <c r="J68" s="30">
        <f>IF(A68="","",IFERROR(G68*(H68+I68),0))</f>
        <v/>
      </c>
      <c r="K68" s="30">
        <f>IF(A68="","",IFERROR(G68*'Dashboard'!$L$4,0))</f>
        <v/>
      </c>
      <c r="L68" s="30">
        <f>IF(A68="","",IFERROR(G68*VLOOKUP(H68+I68,'Dashboard'!$J$5:$K$9,2,TRUE),0))</f>
        <v/>
      </c>
      <c r="M68" s="30">
        <f>IF(A68="","",SUM(J68:L68))</f>
        <v/>
      </c>
      <c r="N68" s="30">
        <f>IF(A68="","",IFERROR(N67+M68,0))</f>
        <v/>
      </c>
      <c r="O68" s="32">
        <f>IF(OR(A68="",F68=""),"",IFERROR(G68/F68/26,0))</f>
        <v/>
      </c>
      <c r="P68" s="30">
        <f>IF(OR(A68="",F68="",O68=""),"",IFERROR((F68*O68*'Dashboard'!$J$2)/12,0))</f>
        <v/>
      </c>
      <c r="Q68" s="33">
        <f>IF(A68="","",IFERROR(J68/G68,0))</f>
        <v/>
      </c>
      <c r="R68" s="10">
        <f>IF(A68="","",IF(Q68&gt;='Dashboard'!$J$3,"On Track","Review Contribution"))</f>
        <v/>
      </c>
    </row>
    <row r="69">
      <c r="A69" s="2" t="n"/>
      <c r="B69" s="28" t="n"/>
      <c r="C69" s="4" t="n"/>
      <c r="D69" s="4" t="n"/>
      <c r="E69" s="4" t="n"/>
      <c r="F69" s="29" t="n"/>
      <c r="G69" s="34">
        <f>IF(OR(A69="",F69=""),"",IFERROR(F69/26,0))</f>
        <v/>
      </c>
      <c r="H69" s="31" t="n"/>
      <c r="I69" s="31" t="n"/>
      <c r="J69" s="34">
        <f>IF(A69="","",IFERROR(G69*(H69+I69),0))</f>
        <v/>
      </c>
      <c r="K69" s="34">
        <f>IF(A69="","",IFERROR(G69*'Dashboard'!$L$4,0))</f>
        <v/>
      </c>
      <c r="L69" s="34">
        <f>IF(A69="","",IFERROR(G69*VLOOKUP(H69+I69,'Dashboard'!$J$5:$K$9,2,TRUE),0))</f>
        <v/>
      </c>
      <c r="M69" s="34">
        <f>IF(A69="","",SUM(J69:L69))</f>
        <v/>
      </c>
      <c r="N69" s="34">
        <f>IF(A69="","",IFERROR(N68+M69,0))</f>
        <v/>
      </c>
      <c r="O69" s="35">
        <f>IF(OR(A69="",F69=""),"",IFERROR(G69/F69/26,0))</f>
        <v/>
      </c>
      <c r="P69" s="34">
        <f>IF(OR(A69="",F69="",O69=""),"",IFERROR((F69*O69*'Dashboard'!$J$2)/12,0))</f>
        <v/>
      </c>
      <c r="Q69" s="36">
        <f>IF(A69="","",IFERROR(J69/G69,0))</f>
        <v/>
      </c>
      <c r="R69" s="14">
        <f>IF(A69="","",IF(Q69&gt;='Dashboard'!$J$3,"On Track","Review Contribution"))</f>
        <v/>
      </c>
    </row>
    <row r="70">
      <c r="A70" s="2" t="n"/>
      <c r="B70" s="28" t="n"/>
      <c r="C70" s="4" t="n"/>
      <c r="D70" s="4" t="n"/>
      <c r="E70" s="4" t="n"/>
      <c r="F70" s="29" t="n"/>
      <c r="G70" s="30">
        <f>IF(OR(A70="",F70=""),"",IFERROR(F70/26,0))</f>
        <v/>
      </c>
      <c r="H70" s="31" t="n"/>
      <c r="I70" s="31" t="n"/>
      <c r="J70" s="30">
        <f>IF(A70="","",IFERROR(G70*(H70+I70),0))</f>
        <v/>
      </c>
      <c r="K70" s="30">
        <f>IF(A70="","",IFERROR(G70*'Dashboard'!$L$4,0))</f>
        <v/>
      </c>
      <c r="L70" s="30">
        <f>IF(A70="","",IFERROR(G70*VLOOKUP(H70+I70,'Dashboard'!$J$5:$K$9,2,TRUE),0))</f>
        <v/>
      </c>
      <c r="M70" s="30">
        <f>IF(A70="","",SUM(J70:L70))</f>
        <v/>
      </c>
      <c r="N70" s="30">
        <f>IF(A70="","",IFERROR(N69+M70,0))</f>
        <v/>
      </c>
      <c r="O70" s="32">
        <f>IF(OR(A70="",F70=""),"",IFERROR(G70/F70/26,0))</f>
        <v/>
      </c>
      <c r="P70" s="30">
        <f>IF(OR(A70="",F70="",O70=""),"",IFERROR((F70*O70*'Dashboard'!$J$2)/12,0))</f>
        <v/>
      </c>
      <c r="Q70" s="33">
        <f>IF(A70="","",IFERROR(J70/G70,0))</f>
        <v/>
      </c>
      <c r="R70" s="10">
        <f>IF(A70="","",IF(Q70&gt;='Dashboard'!$J$3,"On Track","Review Contribution"))</f>
        <v/>
      </c>
    </row>
    <row r="71">
      <c r="A71" s="2" t="n"/>
      <c r="B71" s="28" t="n"/>
      <c r="C71" s="4" t="n"/>
      <c r="D71" s="4" t="n"/>
      <c r="E71" s="4" t="n"/>
      <c r="F71" s="29" t="n"/>
      <c r="G71" s="34">
        <f>IF(OR(A71="",F71=""),"",IFERROR(F71/26,0))</f>
        <v/>
      </c>
      <c r="H71" s="31" t="n"/>
      <c r="I71" s="31" t="n"/>
      <c r="J71" s="34">
        <f>IF(A71="","",IFERROR(G71*(H71+I71),0))</f>
        <v/>
      </c>
      <c r="K71" s="34">
        <f>IF(A71="","",IFERROR(G71*'Dashboard'!$L$4,0))</f>
        <v/>
      </c>
      <c r="L71" s="34">
        <f>IF(A71="","",IFERROR(G71*VLOOKUP(H71+I71,'Dashboard'!$J$5:$K$9,2,TRUE),0))</f>
        <v/>
      </c>
      <c r="M71" s="34">
        <f>IF(A71="","",SUM(J71:L71))</f>
        <v/>
      </c>
      <c r="N71" s="34">
        <f>IF(A71="","",IFERROR(N70+M71,0))</f>
        <v/>
      </c>
      <c r="O71" s="35">
        <f>IF(OR(A71="",F71=""),"",IFERROR(G71/F71/26,0))</f>
        <v/>
      </c>
      <c r="P71" s="34">
        <f>IF(OR(A71="",F71="",O71=""),"",IFERROR((F71*O71*'Dashboard'!$J$2)/12,0))</f>
        <v/>
      </c>
      <c r="Q71" s="36">
        <f>IF(A71="","",IFERROR(J71/G71,0))</f>
        <v/>
      </c>
      <c r="R71" s="14">
        <f>IF(A71="","",IF(Q71&gt;='Dashboard'!$J$3,"On Track","Review Contribution"))</f>
        <v/>
      </c>
    </row>
    <row r="72">
      <c r="A72" s="2" t="n"/>
      <c r="B72" s="28" t="n"/>
      <c r="C72" s="4" t="n"/>
      <c r="D72" s="4" t="n"/>
      <c r="E72" s="4" t="n"/>
      <c r="F72" s="29" t="n"/>
      <c r="G72" s="30">
        <f>IF(OR(A72="",F72=""),"",IFERROR(F72/26,0))</f>
        <v/>
      </c>
      <c r="H72" s="31" t="n"/>
      <c r="I72" s="31" t="n"/>
      <c r="J72" s="30">
        <f>IF(A72="","",IFERROR(G72*(H72+I72),0))</f>
        <v/>
      </c>
      <c r="K72" s="30">
        <f>IF(A72="","",IFERROR(G72*'Dashboard'!$L$4,0))</f>
        <v/>
      </c>
      <c r="L72" s="30">
        <f>IF(A72="","",IFERROR(G72*VLOOKUP(H72+I72,'Dashboard'!$J$5:$K$9,2,TRUE),0))</f>
        <v/>
      </c>
      <c r="M72" s="30">
        <f>IF(A72="","",SUM(J72:L72))</f>
        <v/>
      </c>
      <c r="N72" s="30">
        <f>IF(A72="","",IFERROR(N71+M72,0))</f>
        <v/>
      </c>
      <c r="O72" s="32">
        <f>IF(OR(A72="",F72=""),"",IFERROR(G72/F72/26,0))</f>
        <v/>
      </c>
      <c r="P72" s="30">
        <f>IF(OR(A72="",F72="",O72=""),"",IFERROR((F72*O72*'Dashboard'!$J$2)/12,0))</f>
        <v/>
      </c>
      <c r="Q72" s="33">
        <f>IF(A72="","",IFERROR(J72/G72,0))</f>
        <v/>
      </c>
      <c r="R72" s="10">
        <f>IF(A72="","",IF(Q72&gt;='Dashboard'!$J$3,"On Track","Review Contribution"))</f>
        <v/>
      </c>
    </row>
    <row r="73">
      <c r="A73" s="2" t="n"/>
      <c r="B73" s="28" t="n"/>
      <c r="C73" s="4" t="n"/>
      <c r="D73" s="4" t="n"/>
      <c r="E73" s="4" t="n"/>
      <c r="F73" s="29" t="n"/>
      <c r="G73" s="34">
        <f>IF(OR(A73="",F73=""),"",IFERROR(F73/26,0))</f>
        <v/>
      </c>
      <c r="H73" s="31" t="n"/>
      <c r="I73" s="31" t="n"/>
      <c r="J73" s="34">
        <f>IF(A73="","",IFERROR(G73*(H73+I73),0))</f>
        <v/>
      </c>
      <c r="K73" s="34">
        <f>IF(A73="","",IFERROR(G73*'Dashboard'!$L$4,0))</f>
        <v/>
      </c>
      <c r="L73" s="34">
        <f>IF(A73="","",IFERROR(G73*VLOOKUP(H73+I73,'Dashboard'!$J$5:$K$9,2,TRUE),0))</f>
        <v/>
      </c>
      <c r="M73" s="34">
        <f>IF(A73="","",SUM(J73:L73))</f>
        <v/>
      </c>
      <c r="N73" s="34">
        <f>IF(A73="","",IFERROR(N72+M73,0))</f>
        <v/>
      </c>
      <c r="O73" s="35">
        <f>IF(OR(A73="",F73=""),"",IFERROR(G73/F73/26,0))</f>
        <v/>
      </c>
      <c r="P73" s="34">
        <f>IF(OR(A73="",F73="",O73=""),"",IFERROR((F73*O73*'Dashboard'!$J$2)/12,0))</f>
        <v/>
      </c>
      <c r="Q73" s="36">
        <f>IF(A73="","",IFERROR(J73/G73,0))</f>
        <v/>
      </c>
      <c r="R73" s="14">
        <f>IF(A73="","",IF(Q73&gt;='Dashboard'!$J$3,"On Track","Review Contribution"))</f>
        <v/>
      </c>
    </row>
    <row r="74">
      <c r="A74" s="2" t="n"/>
      <c r="B74" s="28" t="n"/>
      <c r="C74" s="4" t="n"/>
      <c r="D74" s="4" t="n"/>
      <c r="E74" s="4" t="n"/>
      <c r="F74" s="29" t="n"/>
      <c r="G74" s="30">
        <f>IF(OR(A74="",F74=""),"",IFERROR(F74/26,0))</f>
        <v/>
      </c>
      <c r="H74" s="31" t="n"/>
      <c r="I74" s="31" t="n"/>
      <c r="J74" s="30">
        <f>IF(A74="","",IFERROR(G74*(H74+I74),0))</f>
        <v/>
      </c>
      <c r="K74" s="30">
        <f>IF(A74="","",IFERROR(G74*'Dashboard'!$L$4,0))</f>
        <v/>
      </c>
      <c r="L74" s="30">
        <f>IF(A74="","",IFERROR(G74*VLOOKUP(H74+I74,'Dashboard'!$J$5:$K$9,2,TRUE),0))</f>
        <v/>
      </c>
      <c r="M74" s="30">
        <f>IF(A74="","",SUM(J74:L74))</f>
        <v/>
      </c>
      <c r="N74" s="30">
        <f>IF(A74="","",IFERROR(N73+M74,0))</f>
        <v/>
      </c>
      <c r="O74" s="32">
        <f>IF(OR(A74="",F74=""),"",IFERROR(G74/F74/26,0))</f>
        <v/>
      </c>
      <c r="P74" s="30">
        <f>IF(OR(A74="",F74="",O74=""),"",IFERROR((F74*O74*'Dashboard'!$J$2)/12,0))</f>
        <v/>
      </c>
      <c r="Q74" s="33">
        <f>IF(A74="","",IFERROR(J74/G74,0))</f>
        <v/>
      </c>
      <c r="R74" s="10">
        <f>IF(A74="","",IF(Q74&gt;='Dashboard'!$J$3,"On Track","Review Contribution"))</f>
        <v/>
      </c>
    </row>
    <row r="75">
      <c r="A75" s="2" t="n"/>
      <c r="B75" s="28" t="n"/>
      <c r="C75" s="4" t="n"/>
      <c r="D75" s="4" t="n"/>
      <c r="E75" s="4" t="n"/>
      <c r="F75" s="29" t="n"/>
      <c r="G75" s="34">
        <f>IF(OR(A75="",F75=""),"",IFERROR(F75/26,0))</f>
        <v/>
      </c>
      <c r="H75" s="31" t="n"/>
      <c r="I75" s="31" t="n"/>
      <c r="J75" s="34">
        <f>IF(A75="","",IFERROR(G75*(H75+I75),0))</f>
        <v/>
      </c>
      <c r="K75" s="34">
        <f>IF(A75="","",IFERROR(G75*'Dashboard'!$L$4,0))</f>
        <v/>
      </c>
      <c r="L75" s="34">
        <f>IF(A75="","",IFERROR(G75*VLOOKUP(H75+I75,'Dashboard'!$J$5:$K$9,2,TRUE),0))</f>
        <v/>
      </c>
      <c r="M75" s="34">
        <f>IF(A75="","",SUM(J75:L75))</f>
        <v/>
      </c>
      <c r="N75" s="34">
        <f>IF(A75="","",IFERROR(N74+M75,0))</f>
        <v/>
      </c>
      <c r="O75" s="35">
        <f>IF(OR(A75="",F75=""),"",IFERROR(G75/F75/26,0))</f>
        <v/>
      </c>
      <c r="P75" s="34">
        <f>IF(OR(A75="",F75="",O75=""),"",IFERROR((F75*O75*'Dashboard'!$J$2)/12,0))</f>
        <v/>
      </c>
      <c r="Q75" s="36">
        <f>IF(A75="","",IFERROR(J75/G75,0))</f>
        <v/>
      </c>
      <c r="R75" s="14">
        <f>IF(A75="","",IF(Q75&gt;='Dashboard'!$J$3,"On Track","Review Contribution"))</f>
        <v/>
      </c>
    </row>
    <row r="76">
      <c r="A76" s="2" t="n"/>
      <c r="B76" s="28" t="n"/>
      <c r="C76" s="4" t="n"/>
      <c r="D76" s="4" t="n"/>
      <c r="E76" s="4" t="n"/>
      <c r="F76" s="29" t="n"/>
      <c r="G76" s="30">
        <f>IF(OR(A76="",F76=""),"",IFERROR(F76/26,0))</f>
        <v/>
      </c>
      <c r="H76" s="31" t="n"/>
      <c r="I76" s="31" t="n"/>
      <c r="J76" s="30">
        <f>IF(A76="","",IFERROR(G76*(H76+I76),0))</f>
        <v/>
      </c>
      <c r="K76" s="30">
        <f>IF(A76="","",IFERROR(G76*'Dashboard'!$L$4,0))</f>
        <v/>
      </c>
      <c r="L76" s="30">
        <f>IF(A76="","",IFERROR(G76*VLOOKUP(H76+I76,'Dashboard'!$J$5:$K$9,2,TRUE),0))</f>
        <v/>
      </c>
      <c r="M76" s="30">
        <f>IF(A76="","",SUM(J76:L76))</f>
        <v/>
      </c>
      <c r="N76" s="30">
        <f>IF(A76="","",IFERROR(N75+M76,0))</f>
        <v/>
      </c>
      <c r="O76" s="32">
        <f>IF(OR(A76="",F76=""),"",IFERROR(G76/F76/26,0))</f>
        <v/>
      </c>
      <c r="P76" s="30">
        <f>IF(OR(A76="",F76="",O76=""),"",IFERROR((F76*O76*'Dashboard'!$J$2)/12,0))</f>
        <v/>
      </c>
      <c r="Q76" s="33">
        <f>IF(A76="","",IFERROR(J76/G76,0))</f>
        <v/>
      </c>
      <c r="R76" s="10">
        <f>IF(A76="","",IF(Q76&gt;='Dashboard'!$J$3,"On Track","Review Contribution"))</f>
        <v/>
      </c>
    </row>
    <row r="77">
      <c r="A77" s="2" t="n"/>
      <c r="B77" s="28" t="n"/>
      <c r="C77" s="4" t="n"/>
      <c r="D77" s="4" t="n"/>
      <c r="E77" s="4" t="n"/>
      <c r="F77" s="29" t="n"/>
      <c r="G77" s="34">
        <f>IF(OR(A77="",F77=""),"",IFERROR(F77/26,0))</f>
        <v/>
      </c>
      <c r="H77" s="31" t="n"/>
      <c r="I77" s="31" t="n"/>
      <c r="J77" s="34">
        <f>IF(A77="","",IFERROR(G77*(H77+I77),0))</f>
        <v/>
      </c>
      <c r="K77" s="34">
        <f>IF(A77="","",IFERROR(G77*'Dashboard'!$L$4,0))</f>
        <v/>
      </c>
      <c r="L77" s="34">
        <f>IF(A77="","",IFERROR(G77*VLOOKUP(H77+I77,'Dashboard'!$J$5:$K$9,2,TRUE),0))</f>
        <v/>
      </c>
      <c r="M77" s="34">
        <f>IF(A77="","",SUM(J77:L77))</f>
        <v/>
      </c>
      <c r="N77" s="34">
        <f>IF(A77="","",IFERROR(N76+M77,0))</f>
        <v/>
      </c>
      <c r="O77" s="35">
        <f>IF(OR(A77="",F77=""),"",IFERROR(G77/F77/26,0))</f>
        <v/>
      </c>
      <c r="P77" s="34">
        <f>IF(OR(A77="",F77="",O77=""),"",IFERROR((F77*O77*'Dashboard'!$J$2)/12,0))</f>
        <v/>
      </c>
      <c r="Q77" s="36">
        <f>IF(A77="","",IFERROR(J77/G77,0))</f>
        <v/>
      </c>
      <c r="R77" s="14">
        <f>IF(A77="","",IF(Q77&gt;='Dashboard'!$J$3,"On Track","Review Contribution"))</f>
        <v/>
      </c>
    </row>
    <row r="78">
      <c r="A78" s="2" t="n"/>
      <c r="B78" s="28" t="n"/>
      <c r="C78" s="4" t="n"/>
      <c r="D78" s="4" t="n"/>
      <c r="E78" s="4" t="n"/>
      <c r="F78" s="29" t="n"/>
      <c r="G78" s="30">
        <f>IF(OR(A78="",F78=""),"",IFERROR(F78/26,0))</f>
        <v/>
      </c>
      <c r="H78" s="31" t="n"/>
      <c r="I78" s="31" t="n"/>
      <c r="J78" s="30">
        <f>IF(A78="","",IFERROR(G78*(H78+I78),0))</f>
        <v/>
      </c>
      <c r="K78" s="30">
        <f>IF(A78="","",IFERROR(G78*'Dashboard'!$L$4,0))</f>
        <v/>
      </c>
      <c r="L78" s="30">
        <f>IF(A78="","",IFERROR(G78*VLOOKUP(H78+I78,'Dashboard'!$J$5:$K$9,2,TRUE),0))</f>
        <v/>
      </c>
      <c r="M78" s="30">
        <f>IF(A78="","",SUM(J78:L78))</f>
        <v/>
      </c>
      <c r="N78" s="30">
        <f>IF(A78="","",IFERROR(N77+M78,0))</f>
        <v/>
      </c>
      <c r="O78" s="32">
        <f>IF(OR(A78="",F78=""),"",IFERROR(G78/F78/26,0))</f>
        <v/>
      </c>
      <c r="P78" s="30">
        <f>IF(OR(A78="",F78="",O78=""),"",IFERROR((F78*O78*'Dashboard'!$J$2)/12,0))</f>
        <v/>
      </c>
      <c r="Q78" s="33">
        <f>IF(A78="","",IFERROR(J78/G78,0))</f>
        <v/>
      </c>
      <c r="R78" s="10">
        <f>IF(A78="","",IF(Q78&gt;='Dashboard'!$J$3,"On Track","Review Contribution"))</f>
        <v/>
      </c>
    </row>
    <row r="79">
      <c r="A79" s="2" t="n"/>
      <c r="B79" s="28" t="n"/>
      <c r="C79" s="4" t="n"/>
      <c r="D79" s="4" t="n"/>
      <c r="E79" s="4" t="n"/>
      <c r="F79" s="29" t="n"/>
      <c r="G79" s="34">
        <f>IF(OR(A79="",F79=""),"",IFERROR(F79/26,0))</f>
        <v/>
      </c>
      <c r="H79" s="31" t="n"/>
      <c r="I79" s="31" t="n"/>
      <c r="J79" s="34">
        <f>IF(A79="","",IFERROR(G79*(H79+I79),0))</f>
        <v/>
      </c>
      <c r="K79" s="34">
        <f>IF(A79="","",IFERROR(G79*'Dashboard'!$L$4,0))</f>
        <v/>
      </c>
      <c r="L79" s="34">
        <f>IF(A79="","",IFERROR(G79*VLOOKUP(H79+I79,'Dashboard'!$J$5:$K$9,2,TRUE),0))</f>
        <v/>
      </c>
      <c r="M79" s="34">
        <f>IF(A79="","",SUM(J79:L79))</f>
        <v/>
      </c>
      <c r="N79" s="34">
        <f>IF(A79="","",IFERROR(N78+M79,0))</f>
        <v/>
      </c>
      <c r="O79" s="35">
        <f>IF(OR(A79="",F79=""),"",IFERROR(G79/F79/26,0))</f>
        <v/>
      </c>
      <c r="P79" s="34">
        <f>IF(OR(A79="",F79="",O79=""),"",IFERROR((F79*O79*'Dashboard'!$J$2)/12,0))</f>
        <v/>
      </c>
      <c r="Q79" s="36">
        <f>IF(A79="","",IFERROR(J79/G79,0))</f>
        <v/>
      </c>
      <c r="R79" s="14">
        <f>IF(A79="","",IF(Q79&gt;='Dashboard'!$J$3,"On Track","Review Contribution"))</f>
        <v/>
      </c>
    </row>
    <row r="80">
      <c r="A80" s="2" t="n"/>
      <c r="B80" s="28" t="n"/>
      <c r="C80" s="4" t="n"/>
      <c r="D80" s="4" t="n"/>
      <c r="E80" s="4" t="n"/>
      <c r="F80" s="29" t="n"/>
      <c r="G80" s="30">
        <f>IF(OR(A80="",F80=""),"",IFERROR(F80/26,0))</f>
        <v/>
      </c>
      <c r="H80" s="31" t="n"/>
      <c r="I80" s="31" t="n"/>
      <c r="J80" s="30">
        <f>IF(A80="","",IFERROR(G80*(H80+I80),0))</f>
        <v/>
      </c>
      <c r="K80" s="30">
        <f>IF(A80="","",IFERROR(G80*'Dashboard'!$L$4,0))</f>
        <v/>
      </c>
      <c r="L80" s="30">
        <f>IF(A80="","",IFERROR(G80*VLOOKUP(H80+I80,'Dashboard'!$J$5:$K$9,2,TRUE),0))</f>
        <v/>
      </c>
      <c r="M80" s="30">
        <f>IF(A80="","",SUM(J80:L80))</f>
        <v/>
      </c>
      <c r="N80" s="30">
        <f>IF(A80="","",IFERROR(N79+M80,0))</f>
        <v/>
      </c>
      <c r="O80" s="32">
        <f>IF(OR(A80="",F80=""),"",IFERROR(G80/F80/26,0))</f>
        <v/>
      </c>
      <c r="P80" s="30">
        <f>IF(OR(A80="",F80="",O80=""),"",IFERROR((F80*O80*'Dashboard'!$J$2)/12,0))</f>
        <v/>
      </c>
      <c r="Q80" s="33">
        <f>IF(A80="","",IFERROR(J80/G80,0))</f>
        <v/>
      </c>
      <c r="R80" s="10">
        <f>IF(A80="","",IF(Q80&gt;='Dashboard'!$J$3,"On Track","Review Contribution"))</f>
        <v/>
      </c>
    </row>
    <row r="81">
      <c r="A81" s="2" t="n"/>
      <c r="B81" s="28" t="n"/>
      <c r="C81" s="4" t="n"/>
      <c r="D81" s="4" t="n"/>
      <c r="E81" s="4" t="n"/>
      <c r="F81" s="29" t="n"/>
      <c r="G81" s="34">
        <f>IF(OR(A81="",F81=""),"",IFERROR(F81/26,0))</f>
        <v/>
      </c>
      <c r="H81" s="31" t="n"/>
      <c r="I81" s="31" t="n"/>
      <c r="J81" s="34">
        <f>IF(A81="","",IFERROR(G81*(H81+I81),0))</f>
        <v/>
      </c>
      <c r="K81" s="34">
        <f>IF(A81="","",IFERROR(G81*'Dashboard'!$L$4,0))</f>
        <v/>
      </c>
      <c r="L81" s="34">
        <f>IF(A81="","",IFERROR(G81*VLOOKUP(H81+I81,'Dashboard'!$J$5:$K$9,2,TRUE),0))</f>
        <v/>
      </c>
      <c r="M81" s="34">
        <f>IF(A81="","",SUM(J81:L81))</f>
        <v/>
      </c>
      <c r="N81" s="34">
        <f>IF(A81="","",IFERROR(N80+M81,0))</f>
        <v/>
      </c>
      <c r="O81" s="35">
        <f>IF(OR(A81="",F81=""),"",IFERROR(G81/F81/26,0))</f>
        <v/>
      </c>
      <c r="P81" s="34">
        <f>IF(OR(A81="",F81="",O81=""),"",IFERROR((F81*O81*'Dashboard'!$J$2)/12,0))</f>
        <v/>
      </c>
      <c r="Q81" s="36">
        <f>IF(A81="","",IFERROR(J81/G81,0))</f>
        <v/>
      </c>
      <c r="R81" s="14">
        <f>IF(A81="","",IF(Q81&gt;='Dashboard'!$J$3,"On Track","Review Contribution"))</f>
        <v/>
      </c>
    </row>
    <row r="82">
      <c r="A82" s="2" t="n"/>
      <c r="B82" s="28" t="n"/>
      <c r="C82" s="4" t="n"/>
      <c r="D82" s="4" t="n"/>
      <c r="E82" s="4" t="n"/>
      <c r="F82" s="29" t="n"/>
      <c r="G82" s="30">
        <f>IF(OR(A82="",F82=""),"",IFERROR(F82/26,0))</f>
        <v/>
      </c>
      <c r="H82" s="31" t="n"/>
      <c r="I82" s="31" t="n"/>
      <c r="J82" s="30">
        <f>IF(A82="","",IFERROR(G82*(H82+I82),0))</f>
        <v/>
      </c>
      <c r="K82" s="30">
        <f>IF(A82="","",IFERROR(G82*'Dashboard'!$L$4,0))</f>
        <v/>
      </c>
      <c r="L82" s="30">
        <f>IF(A82="","",IFERROR(G82*VLOOKUP(H82+I82,'Dashboard'!$J$5:$K$9,2,TRUE),0))</f>
        <v/>
      </c>
      <c r="M82" s="30">
        <f>IF(A82="","",SUM(J82:L82))</f>
        <v/>
      </c>
      <c r="N82" s="30">
        <f>IF(A82="","",IFERROR(N81+M82,0))</f>
        <v/>
      </c>
      <c r="O82" s="32">
        <f>IF(OR(A82="",F82=""),"",IFERROR(G82/F82/26,0))</f>
        <v/>
      </c>
      <c r="P82" s="30">
        <f>IF(OR(A82="",F82="",O82=""),"",IFERROR((F82*O82*'Dashboard'!$J$2)/12,0))</f>
        <v/>
      </c>
      <c r="Q82" s="33">
        <f>IF(A82="","",IFERROR(J82/G82,0))</f>
        <v/>
      </c>
      <c r="R82" s="10">
        <f>IF(A82="","",IF(Q82&gt;='Dashboard'!$J$3,"On Track","Review Contribution"))</f>
        <v/>
      </c>
    </row>
    <row r="83">
      <c r="A83" s="2" t="n"/>
      <c r="B83" s="28" t="n"/>
      <c r="C83" s="4" t="n"/>
      <c r="D83" s="4" t="n"/>
      <c r="E83" s="4" t="n"/>
      <c r="F83" s="29" t="n"/>
      <c r="G83" s="34">
        <f>IF(OR(A83="",F83=""),"",IFERROR(F83/26,0))</f>
        <v/>
      </c>
      <c r="H83" s="31" t="n"/>
      <c r="I83" s="31" t="n"/>
      <c r="J83" s="34">
        <f>IF(A83="","",IFERROR(G83*(H83+I83),0))</f>
        <v/>
      </c>
      <c r="K83" s="34">
        <f>IF(A83="","",IFERROR(G83*'Dashboard'!$L$4,0))</f>
        <v/>
      </c>
      <c r="L83" s="34">
        <f>IF(A83="","",IFERROR(G83*VLOOKUP(H83+I83,'Dashboard'!$J$5:$K$9,2,TRUE),0))</f>
        <v/>
      </c>
      <c r="M83" s="34">
        <f>IF(A83="","",SUM(J83:L83))</f>
        <v/>
      </c>
      <c r="N83" s="34">
        <f>IF(A83="","",IFERROR(N82+M83,0))</f>
        <v/>
      </c>
      <c r="O83" s="35">
        <f>IF(OR(A83="",F83=""),"",IFERROR(G83/F83/26,0))</f>
        <v/>
      </c>
      <c r="P83" s="34">
        <f>IF(OR(A83="",F83="",O83=""),"",IFERROR((F83*O83*'Dashboard'!$J$2)/12,0))</f>
        <v/>
      </c>
      <c r="Q83" s="36">
        <f>IF(A83="","",IFERROR(J83/G83,0))</f>
        <v/>
      </c>
      <c r="R83" s="14">
        <f>IF(A83="","",IF(Q83&gt;='Dashboard'!$J$3,"On Track","Review Contribution"))</f>
        <v/>
      </c>
    </row>
    <row r="84">
      <c r="A84" s="2" t="n"/>
      <c r="B84" s="28" t="n"/>
      <c r="C84" s="4" t="n"/>
      <c r="D84" s="4" t="n"/>
      <c r="E84" s="4" t="n"/>
      <c r="F84" s="29" t="n"/>
      <c r="G84" s="30">
        <f>IF(OR(A84="",F84=""),"",IFERROR(F84/26,0))</f>
        <v/>
      </c>
      <c r="H84" s="31" t="n"/>
      <c r="I84" s="31" t="n"/>
      <c r="J84" s="30">
        <f>IF(A84="","",IFERROR(G84*(H84+I84),0))</f>
        <v/>
      </c>
      <c r="K84" s="30">
        <f>IF(A84="","",IFERROR(G84*'Dashboard'!$L$4,0))</f>
        <v/>
      </c>
      <c r="L84" s="30">
        <f>IF(A84="","",IFERROR(G84*VLOOKUP(H84+I84,'Dashboard'!$J$5:$K$9,2,TRUE),0))</f>
        <v/>
      </c>
      <c r="M84" s="30">
        <f>IF(A84="","",SUM(J84:L84))</f>
        <v/>
      </c>
      <c r="N84" s="30">
        <f>IF(A84="","",IFERROR(N83+M84,0))</f>
        <v/>
      </c>
      <c r="O84" s="32">
        <f>IF(OR(A84="",F84=""),"",IFERROR(G84/F84/26,0))</f>
        <v/>
      </c>
      <c r="P84" s="30">
        <f>IF(OR(A84="",F84="",O84=""),"",IFERROR((F84*O84*'Dashboard'!$J$2)/12,0))</f>
        <v/>
      </c>
      <c r="Q84" s="33">
        <f>IF(A84="","",IFERROR(J84/G84,0))</f>
        <v/>
      </c>
      <c r="R84" s="10">
        <f>IF(A84="","",IF(Q84&gt;='Dashboard'!$J$3,"On Track","Review Contribution"))</f>
        <v/>
      </c>
    </row>
    <row r="85">
      <c r="A85" s="2" t="n"/>
      <c r="B85" s="28" t="n"/>
      <c r="C85" s="4" t="n"/>
      <c r="D85" s="4" t="n"/>
      <c r="E85" s="4" t="n"/>
      <c r="F85" s="29" t="n"/>
      <c r="G85" s="34">
        <f>IF(OR(A85="",F85=""),"",IFERROR(F85/26,0))</f>
        <v/>
      </c>
      <c r="H85" s="31" t="n"/>
      <c r="I85" s="31" t="n"/>
      <c r="J85" s="34">
        <f>IF(A85="","",IFERROR(G85*(H85+I85),0))</f>
        <v/>
      </c>
      <c r="K85" s="34">
        <f>IF(A85="","",IFERROR(G85*'Dashboard'!$L$4,0))</f>
        <v/>
      </c>
      <c r="L85" s="34">
        <f>IF(A85="","",IFERROR(G85*VLOOKUP(H85+I85,'Dashboard'!$J$5:$K$9,2,TRUE),0))</f>
        <v/>
      </c>
      <c r="M85" s="34">
        <f>IF(A85="","",SUM(J85:L85))</f>
        <v/>
      </c>
      <c r="N85" s="34">
        <f>IF(A85="","",IFERROR(N84+M85,0))</f>
        <v/>
      </c>
      <c r="O85" s="35">
        <f>IF(OR(A85="",F85=""),"",IFERROR(G85/F85/26,0))</f>
        <v/>
      </c>
      <c r="P85" s="34">
        <f>IF(OR(A85="",F85="",O85=""),"",IFERROR((F85*O85*'Dashboard'!$J$2)/12,0))</f>
        <v/>
      </c>
      <c r="Q85" s="36">
        <f>IF(A85="","",IFERROR(J85/G85,0))</f>
        <v/>
      </c>
      <c r="R85" s="14">
        <f>IF(A85="","",IF(Q85&gt;='Dashboard'!$J$3,"On Track","Review Contribution"))</f>
        <v/>
      </c>
    </row>
    <row r="86">
      <c r="A86" s="2" t="n"/>
      <c r="B86" s="28" t="n"/>
      <c r="C86" s="4" t="n"/>
      <c r="D86" s="4" t="n"/>
      <c r="E86" s="4" t="n"/>
      <c r="F86" s="29" t="n"/>
      <c r="G86" s="30">
        <f>IF(OR(A86="",F86=""),"",IFERROR(F86/26,0))</f>
        <v/>
      </c>
      <c r="H86" s="31" t="n"/>
      <c r="I86" s="31" t="n"/>
      <c r="J86" s="30">
        <f>IF(A86="","",IFERROR(G86*(H86+I86),0))</f>
        <v/>
      </c>
      <c r="K86" s="30">
        <f>IF(A86="","",IFERROR(G86*'Dashboard'!$L$4,0))</f>
        <v/>
      </c>
      <c r="L86" s="30">
        <f>IF(A86="","",IFERROR(G86*VLOOKUP(H86+I86,'Dashboard'!$J$5:$K$9,2,TRUE),0))</f>
        <v/>
      </c>
      <c r="M86" s="30">
        <f>IF(A86="","",SUM(J86:L86))</f>
        <v/>
      </c>
      <c r="N86" s="30">
        <f>IF(A86="","",IFERROR(N85+M86,0))</f>
        <v/>
      </c>
      <c r="O86" s="32">
        <f>IF(OR(A86="",F86=""),"",IFERROR(G86/F86/26,0))</f>
        <v/>
      </c>
      <c r="P86" s="30">
        <f>IF(OR(A86="",F86="",O86=""),"",IFERROR((F86*O86*'Dashboard'!$J$2)/12,0))</f>
        <v/>
      </c>
      <c r="Q86" s="33">
        <f>IF(A86="","",IFERROR(J86/G86,0))</f>
        <v/>
      </c>
      <c r="R86" s="10">
        <f>IF(A86="","",IF(Q86&gt;='Dashboard'!$J$3,"On Track","Review Contribution"))</f>
        <v/>
      </c>
    </row>
    <row r="87">
      <c r="A87" s="2" t="n"/>
      <c r="B87" s="28" t="n"/>
      <c r="C87" s="4" t="n"/>
      <c r="D87" s="4" t="n"/>
      <c r="E87" s="4" t="n"/>
      <c r="F87" s="29" t="n"/>
      <c r="G87" s="34">
        <f>IF(OR(A87="",F87=""),"",IFERROR(F87/26,0))</f>
        <v/>
      </c>
      <c r="H87" s="31" t="n"/>
      <c r="I87" s="31" t="n"/>
      <c r="J87" s="34">
        <f>IF(A87="","",IFERROR(G87*(H87+I87),0))</f>
        <v/>
      </c>
      <c r="K87" s="34">
        <f>IF(A87="","",IFERROR(G87*'Dashboard'!$L$4,0))</f>
        <v/>
      </c>
      <c r="L87" s="34">
        <f>IF(A87="","",IFERROR(G87*VLOOKUP(H87+I87,'Dashboard'!$J$5:$K$9,2,TRUE),0))</f>
        <v/>
      </c>
      <c r="M87" s="34">
        <f>IF(A87="","",SUM(J87:L87))</f>
        <v/>
      </c>
      <c r="N87" s="34">
        <f>IF(A87="","",IFERROR(N86+M87,0))</f>
        <v/>
      </c>
      <c r="O87" s="35">
        <f>IF(OR(A87="",F87=""),"",IFERROR(G87/F87/26,0))</f>
        <v/>
      </c>
      <c r="P87" s="34">
        <f>IF(OR(A87="",F87="",O87=""),"",IFERROR((F87*O87*'Dashboard'!$J$2)/12,0))</f>
        <v/>
      </c>
      <c r="Q87" s="36">
        <f>IF(A87="","",IFERROR(J87/G87,0))</f>
        <v/>
      </c>
      <c r="R87" s="14">
        <f>IF(A87="","",IF(Q87&gt;='Dashboard'!$J$3,"On Track","Review Contribution"))</f>
        <v/>
      </c>
    </row>
    <row r="88">
      <c r="A88" s="2" t="n"/>
      <c r="B88" s="28" t="n"/>
      <c r="C88" s="4" t="n"/>
      <c r="D88" s="4" t="n"/>
      <c r="E88" s="4" t="n"/>
      <c r="F88" s="29" t="n"/>
      <c r="G88" s="30">
        <f>IF(OR(A88="",F88=""),"",IFERROR(F88/26,0))</f>
        <v/>
      </c>
      <c r="H88" s="31" t="n"/>
      <c r="I88" s="31" t="n"/>
      <c r="J88" s="30">
        <f>IF(A88="","",IFERROR(G88*(H88+I88),0))</f>
        <v/>
      </c>
      <c r="K88" s="30">
        <f>IF(A88="","",IFERROR(G88*'Dashboard'!$L$4,0))</f>
        <v/>
      </c>
      <c r="L88" s="30">
        <f>IF(A88="","",IFERROR(G88*VLOOKUP(H88+I88,'Dashboard'!$J$5:$K$9,2,TRUE),0))</f>
        <v/>
      </c>
      <c r="M88" s="30">
        <f>IF(A88="","",SUM(J88:L88))</f>
        <v/>
      </c>
      <c r="N88" s="30">
        <f>IF(A88="","",IFERROR(N87+M88,0))</f>
        <v/>
      </c>
      <c r="O88" s="32">
        <f>IF(OR(A88="",F88=""),"",IFERROR(G88/F88/26,0))</f>
        <v/>
      </c>
      <c r="P88" s="30">
        <f>IF(OR(A88="",F88="",O88=""),"",IFERROR((F88*O88*'Dashboard'!$J$2)/12,0))</f>
        <v/>
      </c>
      <c r="Q88" s="33">
        <f>IF(A88="","",IFERROR(J88/G88,0))</f>
        <v/>
      </c>
      <c r="R88" s="10">
        <f>IF(A88="","",IF(Q88&gt;='Dashboard'!$J$3,"On Track","Review Contribution"))</f>
        <v/>
      </c>
    </row>
    <row r="89">
      <c r="A89" s="2" t="n"/>
      <c r="B89" s="28" t="n"/>
      <c r="C89" s="4" t="n"/>
      <c r="D89" s="4" t="n"/>
      <c r="E89" s="4" t="n"/>
      <c r="F89" s="29" t="n"/>
      <c r="G89" s="34">
        <f>IF(OR(A89="",F89=""),"",IFERROR(F89/26,0))</f>
        <v/>
      </c>
      <c r="H89" s="31" t="n"/>
      <c r="I89" s="31" t="n"/>
      <c r="J89" s="34">
        <f>IF(A89="","",IFERROR(G89*(H89+I89),0))</f>
        <v/>
      </c>
      <c r="K89" s="34">
        <f>IF(A89="","",IFERROR(G89*'Dashboard'!$L$4,0))</f>
        <v/>
      </c>
      <c r="L89" s="34">
        <f>IF(A89="","",IFERROR(G89*VLOOKUP(H89+I89,'Dashboard'!$J$5:$K$9,2,TRUE),0))</f>
        <v/>
      </c>
      <c r="M89" s="34">
        <f>IF(A89="","",SUM(J89:L89))</f>
        <v/>
      </c>
      <c r="N89" s="34">
        <f>IF(A89="","",IFERROR(N88+M89,0))</f>
        <v/>
      </c>
      <c r="O89" s="35">
        <f>IF(OR(A89="",F89=""),"",IFERROR(G89/F89/26,0))</f>
        <v/>
      </c>
      <c r="P89" s="34">
        <f>IF(OR(A89="",F89="",O89=""),"",IFERROR((F89*O89*'Dashboard'!$J$2)/12,0))</f>
        <v/>
      </c>
      <c r="Q89" s="36">
        <f>IF(A89="","",IFERROR(J89/G89,0))</f>
        <v/>
      </c>
      <c r="R89" s="14">
        <f>IF(A89="","",IF(Q89&gt;='Dashboard'!$J$3,"On Track","Review Contribution"))</f>
        <v/>
      </c>
    </row>
    <row r="90">
      <c r="A90" s="2" t="n"/>
      <c r="B90" s="28" t="n"/>
      <c r="C90" s="4" t="n"/>
      <c r="D90" s="4" t="n"/>
      <c r="E90" s="4" t="n"/>
      <c r="F90" s="29" t="n"/>
      <c r="G90" s="30">
        <f>IF(OR(A90="",F90=""),"",IFERROR(F90/26,0))</f>
        <v/>
      </c>
      <c r="H90" s="31" t="n"/>
      <c r="I90" s="31" t="n"/>
      <c r="J90" s="30">
        <f>IF(A90="","",IFERROR(G90*(H90+I90),0))</f>
        <v/>
      </c>
      <c r="K90" s="30">
        <f>IF(A90="","",IFERROR(G90*'Dashboard'!$L$4,0))</f>
        <v/>
      </c>
      <c r="L90" s="30">
        <f>IF(A90="","",IFERROR(G90*VLOOKUP(H90+I90,'Dashboard'!$J$5:$K$9,2,TRUE),0))</f>
        <v/>
      </c>
      <c r="M90" s="30">
        <f>IF(A90="","",SUM(J90:L90))</f>
        <v/>
      </c>
      <c r="N90" s="30">
        <f>IF(A90="","",IFERROR(N89+M90,0))</f>
        <v/>
      </c>
      <c r="O90" s="32">
        <f>IF(OR(A90="",F90=""),"",IFERROR(G90/F90/26,0))</f>
        <v/>
      </c>
      <c r="P90" s="30">
        <f>IF(OR(A90="",F90="",O90=""),"",IFERROR((F90*O90*'Dashboard'!$J$2)/12,0))</f>
        <v/>
      </c>
      <c r="Q90" s="33">
        <f>IF(A90="","",IFERROR(J90/G90,0))</f>
        <v/>
      </c>
      <c r="R90" s="10">
        <f>IF(A90="","",IF(Q90&gt;='Dashboard'!$J$3,"On Track","Review Contribution"))</f>
        <v/>
      </c>
    </row>
    <row r="91">
      <c r="A91" s="2" t="n"/>
      <c r="B91" s="28" t="n"/>
      <c r="C91" s="4" t="n"/>
      <c r="D91" s="4" t="n"/>
      <c r="E91" s="4" t="n"/>
      <c r="F91" s="29" t="n"/>
      <c r="G91" s="34">
        <f>IF(OR(A91="",F91=""),"",IFERROR(F91/26,0))</f>
        <v/>
      </c>
      <c r="H91" s="31" t="n"/>
      <c r="I91" s="31" t="n"/>
      <c r="J91" s="34">
        <f>IF(A91="","",IFERROR(G91*(H91+I91),0))</f>
        <v/>
      </c>
      <c r="K91" s="34">
        <f>IF(A91="","",IFERROR(G91*'Dashboard'!$L$4,0))</f>
        <v/>
      </c>
      <c r="L91" s="34">
        <f>IF(A91="","",IFERROR(G91*VLOOKUP(H91+I91,'Dashboard'!$J$5:$K$9,2,TRUE),0))</f>
        <v/>
      </c>
      <c r="M91" s="34">
        <f>IF(A91="","",SUM(J91:L91))</f>
        <v/>
      </c>
      <c r="N91" s="34">
        <f>IF(A91="","",IFERROR(N90+M91,0))</f>
        <v/>
      </c>
      <c r="O91" s="35">
        <f>IF(OR(A91="",F91=""),"",IFERROR(G91/F91/26,0))</f>
        <v/>
      </c>
      <c r="P91" s="34">
        <f>IF(OR(A91="",F91="",O91=""),"",IFERROR((F91*O91*'Dashboard'!$J$2)/12,0))</f>
        <v/>
      </c>
      <c r="Q91" s="36">
        <f>IF(A91="","",IFERROR(J91/G91,0))</f>
        <v/>
      </c>
      <c r="R91" s="14">
        <f>IF(A91="","",IF(Q91&gt;='Dashboard'!$J$3,"On Track","Review Contribution"))</f>
        <v/>
      </c>
    </row>
    <row r="92">
      <c r="A92" s="2" t="n"/>
      <c r="B92" s="28" t="n"/>
      <c r="C92" s="4" t="n"/>
      <c r="D92" s="4" t="n"/>
      <c r="E92" s="4" t="n"/>
      <c r="F92" s="29" t="n"/>
      <c r="G92" s="30">
        <f>IF(OR(A92="",F92=""),"",IFERROR(F92/26,0))</f>
        <v/>
      </c>
      <c r="H92" s="31" t="n"/>
      <c r="I92" s="31" t="n"/>
      <c r="J92" s="30">
        <f>IF(A92="","",IFERROR(G92*(H92+I92),0))</f>
        <v/>
      </c>
      <c r="K92" s="30">
        <f>IF(A92="","",IFERROR(G92*'Dashboard'!$L$4,0))</f>
        <v/>
      </c>
      <c r="L92" s="30">
        <f>IF(A92="","",IFERROR(G92*VLOOKUP(H92+I92,'Dashboard'!$J$5:$K$9,2,TRUE),0))</f>
        <v/>
      </c>
      <c r="M92" s="30">
        <f>IF(A92="","",SUM(J92:L92))</f>
        <v/>
      </c>
      <c r="N92" s="30">
        <f>IF(A92="","",IFERROR(N91+M92,0))</f>
        <v/>
      </c>
      <c r="O92" s="32">
        <f>IF(OR(A92="",F92=""),"",IFERROR(G92/F92/26,0))</f>
        <v/>
      </c>
      <c r="P92" s="30">
        <f>IF(OR(A92="",F92="",O92=""),"",IFERROR((F92*O92*'Dashboard'!$J$2)/12,0))</f>
        <v/>
      </c>
      <c r="Q92" s="33">
        <f>IF(A92="","",IFERROR(J92/G92,0))</f>
        <v/>
      </c>
      <c r="R92" s="10">
        <f>IF(A92="","",IF(Q92&gt;='Dashboard'!$J$3,"On Track","Review Contribution"))</f>
        <v/>
      </c>
    </row>
    <row r="93">
      <c r="A93" s="2" t="n"/>
      <c r="B93" s="28" t="n"/>
      <c r="C93" s="4" t="n"/>
      <c r="D93" s="4" t="n"/>
      <c r="E93" s="4" t="n"/>
      <c r="F93" s="29" t="n"/>
      <c r="G93" s="34">
        <f>IF(OR(A93="",F93=""),"",IFERROR(F93/26,0))</f>
        <v/>
      </c>
      <c r="H93" s="31" t="n"/>
      <c r="I93" s="31" t="n"/>
      <c r="J93" s="34">
        <f>IF(A93="","",IFERROR(G93*(H93+I93),0))</f>
        <v/>
      </c>
      <c r="K93" s="34">
        <f>IF(A93="","",IFERROR(G93*'Dashboard'!$L$4,0))</f>
        <v/>
      </c>
      <c r="L93" s="34">
        <f>IF(A93="","",IFERROR(G93*VLOOKUP(H93+I93,'Dashboard'!$J$5:$K$9,2,TRUE),0))</f>
        <v/>
      </c>
      <c r="M93" s="34">
        <f>IF(A93="","",SUM(J93:L93))</f>
        <v/>
      </c>
      <c r="N93" s="34">
        <f>IF(A93="","",IFERROR(N92+M93,0))</f>
        <v/>
      </c>
      <c r="O93" s="35">
        <f>IF(OR(A93="",F93=""),"",IFERROR(G93/F93/26,0))</f>
        <v/>
      </c>
      <c r="P93" s="34">
        <f>IF(OR(A93="",F93="",O93=""),"",IFERROR((F93*O93*'Dashboard'!$J$2)/12,0))</f>
        <v/>
      </c>
      <c r="Q93" s="36">
        <f>IF(A93="","",IFERROR(J93/G93,0))</f>
        <v/>
      </c>
      <c r="R93" s="14">
        <f>IF(A93="","",IF(Q93&gt;='Dashboard'!$J$3,"On Track","Review Contribution"))</f>
        <v/>
      </c>
    </row>
    <row r="94">
      <c r="A94" s="2" t="n"/>
      <c r="B94" s="28" t="n"/>
      <c r="C94" s="4" t="n"/>
      <c r="D94" s="4" t="n"/>
      <c r="E94" s="4" t="n"/>
      <c r="F94" s="29" t="n"/>
      <c r="G94" s="30">
        <f>IF(OR(A94="",F94=""),"",IFERROR(F94/26,0))</f>
        <v/>
      </c>
      <c r="H94" s="31" t="n"/>
      <c r="I94" s="31" t="n"/>
      <c r="J94" s="30">
        <f>IF(A94="","",IFERROR(G94*(H94+I94),0))</f>
        <v/>
      </c>
      <c r="K94" s="30">
        <f>IF(A94="","",IFERROR(G94*'Dashboard'!$L$4,0))</f>
        <v/>
      </c>
      <c r="L94" s="30">
        <f>IF(A94="","",IFERROR(G94*VLOOKUP(H94+I94,'Dashboard'!$J$5:$K$9,2,TRUE),0))</f>
        <v/>
      </c>
      <c r="M94" s="30">
        <f>IF(A94="","",SUM(J94:L94))</f>
        <v/>
      </c>
      <c r="N94" s="30">
        <f>IF(A94="","",IFERROR(N93+M94,0))</f>
        <v/>
      </c>
      <c r="O94" s="32">
        <f>IF(OR(A94="",F94=""),"",IFERROR(G94/F94/26,0))</f>
        <v/>
      </c>
      <c r="P94" s="30">
        <f>IF(OR(A94="",F94="",O94=""),"",IFERROR((F94*O94*'Dashboard'!$J$2)/12,0))</f>
        <v/>
      </c>
      <c r="Q94" s="33">
        <f>IF(A94="","",IFERROR(J94/G94,0))</f>
        <v/>
      </c>
      <c r="R94" s="10">
        <f>IF(A94="","",IF(Q94&gt;='Dashboard'!$J$3,"On Track","Review Contribution"))</f>
        <v/>
      </c>
    </row>
    <row r="95">
      <c r="A95" s="2" t="n"/>
      <c r="B95" s="28" t="n"/>
      <c r="C95" s="4" t="n"/>
      <c r="D95" s="4" t="n"/>
      <c r="E95" s="4" t="n"/>
      <c r="F95" s="29" t="n"/>
      <c r="G95" s="34">
        <f>IF(OR(A95="",F95=""),"",IFERROR(F95/26,0))</f>
        <v/>
      </c>
      <c r="H95" s="31" t="n"/>
      <c r="I95" s="31" t="n"/>
      <c r="J95" s="34">
        <f>IF(A95="","",IFERROR(G95*(H95+I95),0))</f>
        <v/>
      </c>
      <c r="K95" s="34">
        <f>IF(A95="","",IFERROR(G95*'Dashboard'!$L$4,0))</f>
        <v/>
      </c>
      <c r="L95" s="34">
        <f>IF(A95="","",IFERROR(G95*VLOOKUP(H95+I95,'Dashboard'!$J$5:$K$9,2,TRUE),0))</f>
        <v/>
      </c>
      <c r="M95" s="34">
        <f>IF(A95="","",SUM(J95:L95))</f>
        <v/>
      </c>
      <c r="N95" s="34">
        <f>IF(A95="","",IFERROR(N94+M95,0))</f>
        <v/>
      </c>
      <c r="O95" s="35">
        <f>IF(OR(A95="",F95=""),"",IFERROR(G95/F95/26,0))</f>
        <v/>
      </c>
      <c r="P95" s="34">
        <f>IF(OR(A95="",F95="",O95=""),"",IFERROR((F95*O95*'Dashboard'!$J$2)/12,0))</f>
        <v/>
      </c>
      <c r="Q95" s="36">
        <f>IF(A95="","",IFERROR(J95/G95,0))</f>
        <v/>
      </c>
      <c r="R95" s="14">
        <f>IF(A95="","",IF(Q95&gt;='Dashboard'!$J$3,"On Track","Review Contribution"))</f>
        <v/>
      </c>
    </row>
    <row r="96">
      <c r="A96" s="2" t="n"/>
      <c r="B96" s="28" t="n"/>
      <c r="C96" s="4" t="n"/>
      <c r="D96" s="4" t="n"/>
      <c r="E96" s="4" t="n"/>
      <c r="F96" s="29" t="n"/>
      <c r="G96" s="30">
        <f>IF(OR(A96="",F96=""),"",IFERROR(F96/26,0))</f>
        <v/>
      </c>
      <c r="H96" s="31" t="n"/>
      <c r="I96" s="31" t="n"/>
      <c r="J96" s="30">
        <f>IF(A96="","",IFERROR(G96*(H96+I96),0))</f>
        <v/>
      </c>
      <c r="K96" s="30">
        <f>IF(A96="","",IFERROR(G96*'Dashboard'!$L$4,0))</f>
        <v/>
      </c>
      <c r="L96" s="30">
        <f>IF(A96="","",IFERROR(G96*VLOOKUP(H96+I96,'Dashboard'!$J$5:$K$9,2,TRUE),0))</f>
        <v/>
      </c>
      <c r="M96" s="30">
        <f>IF(A96="","",SUM(J96:L96))</f>
        <v/>
      </c>
      <c r="N96" s="30">
        <f>IF(A96="","",IFERROR(N95+M96,0))</f>
        <v/>
      </c>
      <c r="O96" s="32">
        <f>IF(OR(A96="",F96=""),"",IFERROR(G96/F96/26,0))</f>
        <v/>
      </c>
      <c r="P96" s="30">
        <f>IF(OR(A96="",F96="",O96=""),"",IFERROR((F96*O96*'Dashboard'!$J$2)/12,0))</f>
        <v/>
      </c>
      <c r="Q96" s="33">
        <f>IF(A96="","",IFERROR(J96/G96,0))</f>
        <v/>
      </c>
      <c r="R96" s="10">
        <f>IF(A96="","",IF(Q96&gt;='Dashboard'!$J$3,"On Track","Review Contribution"))</f>
        <v/>
      </c>
    </row>
    <row r="97">
      <c r="A97" s="2" t="n"/>
      <c r="B97" s="28" t="n"/>
      <c r="C97" s="4" t="n"/>
      <c r="D97" s="4" t="n"/>
      <c r="E97" s="4" t="n"/>
      <c r="F97" s="29" t="n"/>
      <c r="G97" s="34">
        <f>IF(OR(A97="",F97=""),"",IFERROR(F97/26,0))</f>
        <v/>
      </c>
      <c r="H97" s="31" t="n"/>
      <c r="I97" s="31" t="n"/>
      <c r="J97" s="34">
        <f>IF(A97="","",IFERROR(G97*(H97+I97),0))</f>
        <v/>
      </c>
      <c r="K97" s="34">
        <f>IF(A97="","",IFERROR(G97*'Dashboard'!$L$4,0))</f>
        <v/>
      </c>
      <c r="L97" s="34">
        <f>IF(A97="","",IFERROR(G97*VLOOKUP(H97+I97,'Dashboard'!$J$5:$K$9,2,TRUE),0))</f>
        <v/>
      </c>
      <c r="M97" s="34">
        <f>IF(A97="","",SUM(J97:L97))</f>
        <v/>
      </c>
      <c r="N97" s="34">
        <f>IF(A97="","",IFERROR(N96+M97,0))</f>
        <v/>
      </c>
      <c r="O97" s="35">
        <f>IF(OR(A97="",F97=""),"",IFERROR(G97/F97/26,0))</f>
        <v/>
      </c>
      <c r="P97" s="34">
        <f>IF(OR(A97="",F97="",O97=""),"",IFERROR((F97*O97*'Dashboard'!$J$2)/12,0))</f>
        <v/>
      </c>
      <c r="Q97" s="36">
        <f>IF(A97="","",IFERROR(J97/G97,0))</f>
        <v/>
      </c>
      <c r="R97" s="14">
        <f>IF(A97="","",IF(Q97&gt;='Dashboard'!$J$3,"On Track","Review Contribution"))</f>
        <v/>
      </c>
    </row>
    <row r="98">
      <c r="A98" s="2" t="n"/>
      <c r="B98" s="28" t="n"/>
      <c r="C98" s="4" t="n"/>
      <c r="D98" s="4" t="n"/>
      <c r="E98" s="4" t="n"/>
      <c r="F98" s="29" t="n"/>
      <c r="G98" s="30">
        <f>IF(OR(A98="",F98=""),"",IFERROR(F98/26,0))</f>
        <v/>
      </c>
      <c r="H98" s="31" t="n"/>
      <c r="I98" s="31" t="n"/>
      <c r="J98" s="30">
        <f>IF(A98="","",IFERROR(G98*(H98+I98),0))</f>
        <v/>
      </c>
      <c r="K98" s="30">
        <f>IF(A98="","",IFERROR(G98*'Dashboard'!$L$4,0))</f>
        <v/>
      </c>
      <c r="L98" s="30">
        <f>IF(A98="","",IFERROR(G98*VLOOKUP(H98+I98,'Dashboard'!$J$5:$K$9,2,TRUE),0))</f>
        <v/>
      </c>
      <c r="M98" s="30">
        <f>IF(A98="","",SUM(J98:L98))</f>
        <v/>
      </c>
      <c r="N98" s="30">
        <f>IF(A98="","",IFERROR(N97+M98,0))</f>
        <v/>
      </c>
      <c r="O98" s="32">
        <f>IF(OR(A98="",F98=""),"",IFERROR(G98/F98/26,0))</f>
        <v/>
      </c>
      <c r="P98" s="30">
        <f>IF(OR(A98="",F98="",O98=""),"",IFERROR((F98*O98*'Dashboard'!$J$2)/12,0))</f>
        <v/>
      </c>
      <c r="Q98" s="33">
        <f>IF(A98="","",IFERROR(J98/G98,0))</f>
        <v/>
      </c>
      <c r="R98" s="10">
        <f>IF(A98="","",IF(Q98&gt;='Dashboard'!$J$3,"On Track","Review Contribution"))</f>
        <v/>
      </c>
    </row>
    <row r="99">
      <c r="A99" s="2" t="n"/>
      <c r="B99" s="28" t="n"/>
      <c r="C99" s="4" t="n"/>
      <c r="D99" s="4" t="n"/>
      <c r="E99" s="4" t="n"/>
      <c r="F99" s="29" t="n"/>
      <c r="G99" s="34">
        <f>IF(OR(A99="",F99=""),"",IFERROR(F99/26,0))</f>
        <v/>
      </c>
      <c r="H99" s="31" t="n"/>
      <c r="I99" s="31" t="n"/>
      <c r="J99" s="34">
        <f>IF(A99="","",IFERROR(G99*(H99+I99),0))</f>
        <v/>
      </c>
      <c r="K99" s="34">
        <f>IF(A99="","",IFERROR(G99*'Dashboard'!$L$4,0))</f>
        <v/>
      </c>
      <c r="L99" s="34">
        <f>IF(A99="","",IFERROR(G99*VLOOKUP(H99+I99,'Dashboard'!$J$5:$K$9,2,TRUE),0))</f>
        <v/>
      </c>
      <c r="M99" s="34">
        <f>IF(A99="","",SUM(J99:L99))</f>
        <v/>
      </c>
      <c r="N99" s="34">
        <f>IF(A99="","",IFERROR(N98+M99,0))</f>
        <v/>
      </c>
      <c r="O99" s="35">
        <f>IF(OR(A99="",F99=""),"",IFERROR(G99/F99/26,0))</f>
        <v/>
      </c>
      <c r="P99" s="34">
        <f>IF(OR(A99="",F99="",O99=""),"",IFERROR((F99*O99*'Dashboard'!$J$2)/12,0))</f>
        <v/>
      </c>
      <c r="Q99" s="36">
        <f>IF(A99="","",IFERROR(J99/G99,0))</f>
        <v/>
      </c>
      <c r="R99" s="14">
        <f>IF(A99="","",IF(Q99&gt;='Dashboard'!$J$3,"On Track","Review Contribution"))</f>
        <v/>
      </c>
    </row>
    <row r="100">
      <c r="A100" s="2" t="n"/>
      <c r="B100" s="28" t="n"/>
      <c r="C100" s="4" t="n"/>
      <c r="D100" s="4" t="n"/>
      <c r="E100" s="4" t="n"/>
      <c r="F100" s="29" t="n"/>
      <c r="G100" s="30">
        <f>IF(OR(A100="",F100=""),"",IFERROR(F100/26,0))</f>
        <v/>
      </c>
      <c r="H100" s="31" t="n"/>
      <c r="I100" s="31" t="n"/>
      <c r="J100" s="30">
        <f>IF(A100="","",IFERROR(G100*(H100+I100),0))</f>
        <v/>
      </c>
      <c r="K100" s="30">
        <f>IF(A100="","",IFERROR(G100*'Dashboard'!$L$4,0))</f>
        <v/>
      </c>
      <c r="L100" s="30">
        <f>IF(A100="","",IFERROR(G100*VLOOKUP(H100+I100,'Dashboard'!$J$5:$K$9,2,TRUE),0))</f>
        <v/>
      </c>
      <c r="M100" s="30">
        <f>IF(A100="","",SUM(J100:L100))</f>
        <v/>
      </c>
      <c r="N100" s="30">
        <f>IF(A100="","",IFERROR(N99+M100,0))</f>
        <v/>
      </c>
      <c r="O100" s="32">
        <f>IF(OR(A100="",F100=""),"",IFERROR(G100/F100/26,0))</f>
        <v/>
      </c>
      <c r="P100" s="30">
        <f>IF(OR(A100="",F100="",O100=""),"",IFERROR((F100*O100*'Dashboard'!$J$2)/12,0))</f>
        <v/>
      </c>
      <c r="Q100" s="33">
        <f>IF(A100="","",IFERROR(J100/G100,0))</f>
        <v/>
      </c>
      <c r="R100" s="10">
        <f>IF(A100="","",IF(Q100&gt;='Dashboard'!$J$3,"On Track","Review Contribution"))</f>
        <v/>
      </c>
    </row>
    <row r="101">
      <c r="A101" s="2" t="n"/>
      <c r="B101" s="28" t="n"/>
      <c r="C101" s="4" t="n"/>
      <c r="D101" s="4" t="n"/>
      <c r="E101" s="4" t="n"/>
      <c r="F101" s="29" t="n"/>
      <c r="G101" s="34">
        <f>IF(OR(A101="",F101=""),"",IFERROR(F101/26,0))</f>
        <v/>
      </c>
      <c r="H101" s="31" t="n"/>
      <c r="I101" s="31" t="n"/>
      <c r="J101" s="34">
        <f>IF(A101="","",IFERROR(G101*(H101+I101),0))</f>
        <v/>
      </c>
      <c r="K101" s="34">
        <f>IF(A101="","",IFERROR(G101*'Dashboard'!$L$4,0))</f>
        <v/>
      </c>
      <c r="L101" s="34">
        <f>IF(A101="","",IFERROR(G101*VLOOKUP(H101+I101,'Dashboard'!$J$5:$K$9,2,TRUE),0))</f>
        <v/>
      </c>
      <c r="M101" s="34">
        <f>IF(A101="","",SUM(J101:L101))</f>
        <v/>
      </c>
      <c r="N101" s="34">
        <f>IF(A101="","",IFERROR(N100+M101,0))</f>
        <v/>
      </c>
      <c r="O101" s="35">
        <f>IF(OR(A101="",F101=""),"",IFERROR(G101/F101/26,0))</f>
        <v/>
      </c>
      <c r="P101" s="34">
        <f>IF(OR(A101="",F101="",O101=""),"",IFERROR((F101*O101*'Dashboard'!$J$2)/12,0))</f>
        <v/>
      </c>
      <c r="Q101" s="36">
        <f>IF(A101="","",IFERROR(J101/G101,0))</f>
        <v/>
      </c>
      <c r="R101" s="14">
        <f>IF(A101="","",IF(Q101&gt;='Dashboard'!$J$3,"On Track","Review Contribution"))</f>
        <v/>
      </c>
    </row>
  </sheetData>
  <autoFilter ref="A1:R101"/>
  <conditionalFormatting sqref="R2:R101">
    <cfRule type="expression" priority="1" dxfId="0">
      <formula>R2="On Track"</formula>
    </cfRule>
    <cfRule type="expression" priority="2" dxfId="1">
      <formula>R2="Review Contribution"</formula>
    </cfRule>
  </conditionalFormatting>
  <conditionalFormatting sqref="Q2:Q101">
    <cfRule type="expression" priority="3" dxfId="1">
      <formula>Q2&lt;'Dashboard'!$J$3</formula>
    </cfRule>
  </conditionalFormatting>
  <dataValidations count="6">
    <dataValidation sqref="B2:B101" showErrorMessage="1" showInputMessage="1" allowBlank="1" type="date" operator="between">
      <formula1>DATE(1900,1,1)</formula1>
      <formula2>DATE(2100,12,31)</formula2>
    </dataValidation>
    <dataValidation sqref="F2:F101" showErrorMessage="1" showInputMessage="1" allowBlank="1" type="decimal" operator="greaterThan">
      <formula1>0</formula1>
    </dataValidation>
    <dataValidation sqref="H2:H101" showErrorMessage="1" showInputMessage="1" allowBlank="1" type="decimal" operator="between">
      <formula1>0</formula1>
      <formula2>1</formula2>
    </dataValidation>
    <dataValidation sqref="I2:I101" showErrorMessage="1" showInputMessage="1" allowBlank="1" type="decimal" operator="between">
      <formula1>0</formula1>
      <formula2>1</formula2>
    </dataValidation>
    <dataValidation sqref="D2:D101" showErrorMessage="1" showInputMessage="1" allowBlank="1" type="list">
      <formula1>"Department of Transportation,Department of Veterans Affairs,Department of Agriculture,Department of Defense,Department of Homeland Security,Department of the Interior,Department of Commerce,Department of Education"</formula1>
    </dataValidation>
    <dataValidation sqref="E2:E101" showErrorMessage="1" showInputMessage="1" allowBlank="1" type="list">
      <formula1>"Austin, TX,Denver, CO,Columbus, OH,Phoenix, AZ,Atlanta, GA,Seattle, WA,Nashville, TN,Charlotte, NC"</formula1>
    </dataValidation>
  </dataValidations>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L143"/>
  <sheetViews>
    <sheetView showGridLines="0" workbookViewId="0">
      <pane ySplit="2" topLeftCell="A3" activePane="bottomLeft" state="frozen"/>
      <selection pane="bottomLeft" activeCell="A1" sqref="A1"/>
    </sheetView>
  </sheetViews>
  <sheetFormatPr baseColWidth="8" defaultRowHeight="15"/>
  <cols>
    <col width="34" customWidth="1" min="1" max="1"/>
    <col width="19" customWidth="1" min="2" max="2"/>
    <col width="19" customWidth="1" min="3" max="3"/>
    <col width="30" customWidth="1" min="4" max="4"/>
    <col width="18" customWidth="1" min="5" max="5"/>
    <col width="4" customWidth="1" min="6" max="6"/>
    <col width="4" customWidth="1" min="7" max="7"/>
    <col width="4" customWidth="1" min="8" max="8"/>
    <col width="33" customWidth="1" min="9" max="9"/>
    <col width="24" customWidth="1" min="10" max="10"/>
    <col width="20" customWidth="1" min="11" max="11"/>
    <col width="27" customWidth="1" min="12" max="12"/>
  </cols>
  <sheetData>
    <row r="1" ht="28" customHeight="1">
      <c r="A1" s="15" t="inlineStr">
        <is>
          <t>FERS Retirement Savings Dashboard</t>
        </is>
      </c>
      <c r="I1" s="1" t="inlineStr">
        <is>
          <t>Planning Assumptions</t>
        </is>
      </c>
      <c r="J1" s="1" t="inlineStr">
        <is>
          <t>Value</t>
        </is>
      </c>
    </row>
    <row r="2">
      <c r="I2" s="16" t="inlineStr">
        <is>
          <t>FERS Pension Multiplier</t>
        </is>
      </c>
      <c r="J2" s="31" t="n">
        <v>0.01</v>
      </c>
    </row>
    <row r="3">
      <c r="A3" s="17" t="inlineStr">
        <is>
          <t>Retirement Readiness Summary</t>
        </is>
      </c>
      <c r="D3" s="17" t="inlineStr">
        <is>
          <t>Contribution Mix</t>
        </is>
      </c>
      <c r="I3" s="16" t="inlineStr">
        <is>
          <t>Target Employee Contribution Rate</t>
        </is>
      </c>
      <c r="J3" s="31" t="n">
        <v>0.05</v>
      </c>
      <c r="L3" s="18" t="inlineStr">
        <is>
          <t>Automatic Agency Contribution</t>
        </is>
      </c>
    </row>
    <row r="4">
      <c r="A4" s="19" t="inlineStr">
        <is>
          <t>Total Employee Contributions</t>
        </is>
      </c>
      <c r="B4" s="37">
        <f>SUM('Contribution Tracker'!J2:J101)</f>
        <v/>
      </c>
      <c r="D4" s="1" t="inlineStr">
        <is>
          <t>Contribution Type</t>
        </is>
      </c>
      <c r="E4" s="1" t="inlineStr">
        <is>
          <t>Amount</t>
        </is>
      </c>
      <c r="I4" s="17" t="inlineStr">
        <is>
          <t>TSP Matching Schedule</t>
        </is>
      </c>
      <c r="J4" s="1" t="inlineStr">
        <is>
          <t>Employee Contribution Rate</t>
        </is>
      </c>
      <c r="K4" s="1" t="inlineStr">
        <is>
          <t>Agency Match Rate</t>
        </is>
      </c>
      <c r="L4" s="31" t="n">
        <v>0.01</v>
      </c>
    </row>
    <row r="5">
      <c r="A5" s="16" t="inlineStr">
        <is>
          <t>Total Agency Contributions</t>
        </is>
      </c>
      <c r="B5" s="38">
        <f>SUM('Contribution Tracker'!K2:K101)+SUM('Contribution Tracker'!L2:L101)</f>
        <v/>
      </c>
      <c r="D5" s="19" t="inlineStr">
        <is>
          <t>Employee TSP Contributions</t>
        </is>
      </c>
      <c r="E5" s="30">
        <f>SUM('Contribution Tracker'!J2:J101)</f>
        <v/>
      </c>
      <c r="J5" s="31" t="n">
        <v>0</v>
      </c>
      <c r="K5" s="31" t="n">
        <v>0</v>
      </c>
    </row>
    <row r="6">
      <c r="A6" s="19" t="inlineStr">
        <is>
          <t>Total TSP Contributions</t>
        </is>
      </c>
      <c r="B6" s="37">
        <f>SUM('Contribution Tracker'!M2:M101)</f>
        <v/>
      </c>
      <c r="D6" s="16" t="inlineStr">
        <is>
          <t>Agency Automatic Contributions</t>
        </is>
      </c>
      <c r="E6" s="34">
        <f>SUM('Contribution Tracker'!K2:K101)</f>
        <v/>
      </c>
      <c r="J6" s="31" t="n">
        <v>0.01</v>
      </c>
      <c r="K6" s="31" t="n">
        <v>0.01</v>
      </c>
    </row>
    <row r="7">
      <c r="A7" s="16" t="inlineStr">
        <is>
          <t>Average Employee Contribution Rate</t>
        </is>
      </c>
      <c r="B7" s="39">
        <f>IFERROR(AVERAGE('Contribution Tracker'!Q2:Q101),0)</f>
        <v/>
      </c>
      <c r="D7" s="19" t="inlineStr">
        <is>
          <t>Agency Matching Contributions</t>
        </is>
      </c>
      <c r="E7" s="30">
        <f>SUM('Contribution Tracker'!L2:L101)</f>
        <v/>
      </c>
      <c r="J7" s="31" t="n">
        <v>0.02</v>
      </c>
      <c r="K7" s="31" t="n">
        <v>0.02</v>
      </c>
    </row>
    <row r="8">
      <c r="A8" s="19" t="inlineStr">
        <is>
          <t>Records Meeting Target</t>
        </is>
      </c>
      <c r="B8" s="23">
        <f>COUNTIF('Contribution Tracker'!R2:R101,"On Track")</f>
        <v/>
      </c>
      <c r="J8" s="31" t="n">
        <v>0.03</v>
      </c>
      <c r="K8" s="31" t="n">
        <v>0.03</v>
      </c>
    </row>
    <row r="9">
      <c r="A9" s="16" t="inlineStr">
        <is>
          <t>On-Track Percentage</t>
        </is>
      </c>
      <c r="B9" s="39">
        <f>IFERROR(COUNTIF('Contribution Tracker'!R2:R101,"On Track")/COUNTA('Contribution Tracker'!A2:A101),0)</f>
        <v/>
      </c>
      <c r="J9" s="31" t="n">
        <v>0.04</v>
      </c>
      <c r="K9" s="31" t="n">
        <v>0.04</v>
      </c>
    </row>
    <row r="10">
      <c r="A10" s="19" t="inlineStr">
        <is>
          <t>Latest Cumulative TSP Balance</t>
        </is>
      </c>
      <c r="B10" s="37">
        <f>IF(COUNTA('Contribution Tracker'!A2:A101)=0,0,IFERROR(INDEX('Contribution Tracker'!N2:N101,COUNTA('Contribution Tracker'!A2:A101)),0))</f>
        <v/>
      </c>
    </row>
    <row r="11">
      <c r="A11" s="16" t="inlineStr">
        <is>
          <t>Estimated Average Monthly FERS Pension</t>
        </is>
      </c>
      <c r="B11" s="38">
        <f>IFERROR(AVERAGE('Contribution Tracker'!P2:P101),0)</f>
        <v/>
      </c>
      <c r="I11" s="17" t="inlineStr">
        <is>
          <t>Educational Planning Notice</t>
        </is>
      </c>
    </row>
    <row r="12" ht="60" customHeight="1">
      <c r="I12" s="24" t="inlineStr">
        <is>
          <t>This tracker is an educational planning tool. Verify FERS pension eligibility, TSP rules, vesting, service credit, matching, contribution limits, and retirement calculations with your agency, OPM, and official TSP resources.</t>
        </is>
      </c>
    </row>
    <row r="13"/>
    <row r="14"/>
    <row r="15"/>
    <row r="16"/>
    <row r="17"/>
    <row r="18"/>
    <row r="19"/>
    <row r="20"/>
    <row r="21"/>
    <row r="22"/>
    <row r="23"/>
    <row r="24"/>
    <row r="25"/>
    <row r="26"/>
    <row r="27"/>
    <row r="28"/>
    <row r="29"/>
    <row r="30"/>
    <row r="31"/>
    <row r="32"/>
    <row r="33"/>
    <row r="34"/>
    <row r="35"/>
    <row r="36"/>
    <row r="37"/>
    <row r="38"/>
    <row r="39"/>
    <row r="40"/>
    <row r="41"/>
    <row r="42">
      <c r="A42" s="17" t="inlineStr">
        <is>
          <t>Chart Source Data (Prepared Range)</t>
        </is>
      </c>
    </row>
    <row r="43">
      <c r="A43" s="1" t="inlineStr">
        <is>
          <t>Pay Period End Date</t>
        </is>
      </c>
      <c r="B43" s="1" t="inlineStr">
        <is>
          <t>Employee TSP Contribution</t>
        </is>
      </c>
      <c r="C43" s="1" t="inlineStr">
        <is>
          <t>Agency Contributions</t>
        </is>
      </c>
    </row>
    <row r="44">
      <c r="A44" s="40">
        <f>IF('Contribution Tracker'!$A$2="","",'Contribution Tracker'!$B$2)</f>
        <v/>
      </c>
      <c r="B44" s="30">
        <f>IF('Contribution Tracker'!$A$2="","",'Contribution Tracker'!$J$2)</f>
        <v/>
      </c>
      <c r="C44" s="30">
        <f>IF('Contribution Tracker'!$A$2="","",SUM('Contribution Tracker'!$K$2:'Contribution Tracker'!$L$2))</f>
        <v/>
      </c>
    </row>
    <row r="45">
      <c r="A45" s="41">
        <f>IF('Contribution Tracker'!$A$3="","",'Contribution Tracker'!$B$3)</f>
        <v/>
      </c>
      <c r="B45" s="34">
        <f>IF('Contribution Tracker'!$A$3="","",'Contribution Tracker'!$J$3)</f>
        <v/>
      </c>
      <c r="C45" s="34">
        <f>IF('Contribution Tracker'!$A$3="","",SUM('Contribution Tracker'!$K$3:'Contribution Tracker'!$L$3))</f>
        <v/>
      </c>
    </row>
    <row r="46">
      <c r="A46" s="40">
        <f>IF('Contribution Tracker'!$A$4="","",'Contribution Tracker'!$B$4)</f>
        <v/>
      </c>
      <c r="B46" s="30">
        <f>IF('Contribution Tracker'!$A$4="","",'Contribution Tracker'!$J$4)</f>
        <v/>
      </c>
      <c r="C46" s="30">
        <f>IF('Contribution Tracker'!$A$4="","",SUM('Contribution Tracker'!$K$4:'Contribution Tracker'!$L$4))</f>
        <v/>
      </c>
    </row>
    <row r="47">
      <c r="A47" s="41">
        <f>IF('Contribution Tracker'!$A$5="","",'Contribution Tracker'!$B$5)</f>
        <v/>
      </c>
      <c r="B47" s="34">
        <f>IF('Contribution Tracker'!$A$5="","",'Contribution Tracker'!$J$5)</f>
        <v/>
      </c>
      <c r="C47" s="34">
        <f>IF('Contribution Tracker'!$A$5="","",SUM('Contribution Tracker'!$K$5:'Contribution Tracker'!$L$5))</f>
        <v/>
      </c>
    </row>
    <row r="48">
      <c r="A48" s="40">
        <f>IF('Contribution Tracker'!$A$6="","",'Contribution Tracker'!$B$6)</f>
        <v/>
      </c>
      <c r="B48" s="30">
        <f>IF('Contribution Tracker'!$A$6="","",'Contribution Tracker'!$J$6)</f>
        <v/>
      </c>
      <c r="C48" s="30">
        <f>IF('Contribution Tracker'!$A$6="","",SUM('Contribution Tracker'!$K$6:'Contribution Tracker'!$L$6))</f>
        <v/>
      </c>
    </row>
    <row r="49">
      <c r="A49" s="41">
        <f>IF('Contribution Tracker'!$A$7="","",'Contribution Tracker'!$B$7)</f>
        <v/>
      </c>
      <c r="B49" s="34">
        <f>IF('Contribution Tracker'!$A$7="","",'Contribution Tracker'!$J$7)</f>
        <v/>
      </c>
      <c r="C49" s="34">
        <f>IF('Contribution Tracker'!$A$7="","",SUM('Contribution Tracker'!$K$7:'Contribution Tracker'!$L$7))</f>
        <v/>
      </c>
    </row>
    <row r="50">
      <c r="A50" s="40">
        <f>IF('Contribution Tracker'!$A$8="","",'Contribution Tracker'!$B$8)</f>
        <v/>
      </c>
      <c r="B50" s="30">
        <f>IF('Contribution Tracker'!$A$8="","",'Contribution Tracker'!$J$8)</f>
        <v/>
      </c>
      <c r="C50" s="30">
        <f>IF('Contribution Tracker'!$A$8="","",SUM('Contribution Tracker'!$K$8:'Contribution Tracker'!$L$8))</f>
        <v/>
      </c>
    </row>
    <row r="51">
      <c r="A51" s="41">
        <f>IF('Contribution Tracker'!$A$9="","",'Contribution Tracker'!$B$9)</f>
        <v/>
      </c>
      <c r="B51" s="34">
        <f>IF('Contribution Tracker'!$A$9="","",'Contribution Tracker'!$J$9)</f>
        <v/>
      </c>
      <c r="C51" s="34">
        <f>IF('Contribution Tracker'!$A$9="","",SUM('Contribution Tracker'!$K$9:'Contribution Tracker'!$L$9))</f>
        <v/>
      </c>
    </row>
    <row r="52">
      <c r="A52" s="40">
        <f>IF('Contribution Tracker'!$A$10="","",'Contribution Tracker'!$B$10)</f>
        <v/>
      </c>
      <c r="B52" s="30">
        <f>IF('Contribution Tracker'!$A$10="","",'Contribution Tracker'!$J$10)</f>
        <v/>
      </c>
      <c r="C52" s="30">
        <f>IF('Contribution Tracker'!$A$10="","",SUM('Contribution Tracker'!$K$10:'Contribution Tracker'!$L$10))</f>
        <v/>
      </c>
    </row>
    <row r="53">
      <c r="A53" s="41">
        <f>IF('Contribution Tracker'!$A$11="","",'Contribution Tracker'!$B$11)</f>
        <v/>
      </c>
      <c r="B53" s="34">
        <f>IF('Contribution Tracker'!$A$11="","",'Contribution Tracker'!$J$11)</f>
        <v/>
      </c>
      <c r="C53" s="34">
        <f>IF('Contribution Tracker'!$A$11="","",SUM('Contribution Tracker'!$K$11:'Contribution Tracker'!$L$11))</f>
        <v/>
      </c>
    </row>
    <row r="54">
      <c r="A54" s="40">
        <f>IF('Contribution Tracker'!$A$12="","",'Contribution Tracker'!$B$12)</f>
        <v/>
      </c>
      <c r="B54" s="30">
        <f>IF('Contribution Tracker'!$A$12="","",'Contribution Tracker'!$J$12)</f>
        <v/>
      </c>
      <c r="C54" s="30">
        <f>IF('Contribution Tracker'!$A$12="","",SUM('Contribution Tracker'!$K$12:'Contribution Tracker'!$L$12))</f>
        <v/>
      </c>
    </row>
    <row r="55">
      <c r="A55" s="41">
        <f>IF('Contribution Tracker'!$A$13="","",'Contribution Tracker'!$B$13)</f>
        <v/>
      </c>
      <c r="B55" s="34">
        <f>IF('Contribution Tracker'!$A$13="","",'Contribution Tracker'!$J$13)</f>
        <v/>
      </c>
      <c r="C55" s="34">
        <f>IF('Contribution Tracker'!$A$13="","",SUM('Contribution Tracker'!$K$13:'Contribution Tracker'!$L$13))</f>
        <v/>
      </c>
    </row>
    <row r="56">
      <c r="A56" s="40">
        <f>IF('Contribution Tracker'!$A$14="","",'Contribution Tracker'!$B$14)</f>
        <v/>
      </c>
      <c r="B56" s="30">
        <f>IF('Contribution Tracker'!$A$14="","",'Contribution Tracker'!$J$14)</f>
        <v/>
      </c>
      <c r="C56" s="30">
        <f>IF('Contribution Tracker'!$A$14="","",SUM('Contribution Tracker'!$K$14:'Contribution Tracker'!$L$14))</f>
        <v/>
      </c>
    </row>
    <row r="57">
      <c r="A57" s="41">
        <f>IF('Contribution Tracker'!$A$15="","",'Contribution Tracker'!$B$15)</f>
        <v/>
      </c>
      <c r="B57" s="34">
        <f>IF('Contribution Tracker'!$A$15="","",'Contribution Tracker'!$J$15)</f>
        <v/>
      </c>
      <c r="C57" s="34">
        <f>IF('Contribution Tracker'!$A$15="","",SUM('Contribution Tracker'!$K$15:'Contribution Tracker'!$L$15))</f>
        <v/>
      </c>
    </row>
    <row r="58">
      <c r="A58" s="40">
        <f>IF('Contribution Tracker'!$A$16="","",'Contribution Tracker'!$B$16)</f>
        <v/>
      </c>
      <c r="B58" s="30">
        <f>IF('Contribution Tracker'!$A$16="","",'Contribution Tracker'!$J$16)</f>
        <v/>
      </c>
      <c r="C58" s="30">
        <f>IF('Contribution Tracker'!$A$16="","",SUM('Contribution Tracker'!$K$16:'Contribution Tracker'!$L$16))</f>
        <v/>
      </c>
    </row>
    <row r="59">
      <c r="A59" s="41">
        <f>IF('Contribution Tracker'!$A$17="","",'Contribution Tracker'!$B$17)</f>
        <v/>
      </c>
      <c r="B59" s="34">
        <f>IF('Contribution Tracker'!$A$17="","",'Contribution Tracker'!$J$17)</f>
        <v/>
      </c>
      <c r="C59" s="34">
        <f>IF('Contribution Tracker'!$A$17="","",SUM('Contribution Tracker'!$K$17:'Contribution Tracker'!$L$17))</f>
        <v/>
      </c>
    </row>
    <row r="60">
      <c r="A60" s="40">
        <f>IF('Contribution Tracker'!$A$18="","",'Contribution Tracker'!$B$18)</f>
        <v/>
      </c>
      <c r="B60" s="30">
        <f>IF('Contribution Tracker'!$A$18="","",'Contribution Tracker'!$J$18)</f>
        <v/>
      </c>
      <c r="C60" s="30">
        <f>IF('Contribution Tracker'!$A$18="","",SUM('Contribution Tracker'!$K$18:'Contribution Tracker'!$L$18))</f>
        <v/>
      </c>
    </row>
    <row r="61">
      <c r="A61" s="41">
        <f>IF('Contribution Tracker'!$A$19="","",'Contribution Tracker'!$B$19)</f>
        <v/>
      </c>
      <c r="B61" s="34">
        <f>IF('Contribution Tracker'!$A$19="","",'Contribution Tracker'!$J$19)</f>
        <v/>
      </c>
      <c r="C61" s="34">
        <f>IF('Contribution Tracker'!$A$19="","",SUM('Contribution Tracker'!$K$19:'Contribution Tracker'!$L$19))</f>
        <v/>
      </c>
    </row>
    <row r="62">
      <c r="A62" s="40">
        <f>IF('Contribution Tracker'!$A$20="","",'Contribution Tracker'!$B$20)</f>
        <v/>
      </c>
      <c r="B62" s="30">
        <f>IF('Contribution Tracker'!$A$20="","",'Contribution Tracker'!$J$20)</f>
        <v/>
      </c>
      <c r="C62" s="30">
        <f>IF('Contribution Tracker'!$A$20="","",SUM('Contribution Tracker'!$K$20:'Contribution Tracker'!$L$20))</f>
        <v/>
      </c>
    </row>
    <row r="63">
      <c r="A63" s="41">
        <f>IF('Contribution Tracker'!$A$21="","",'Contribution Tracker'!$B$21)</f>
        <v/>
      </c>
      <c r="B63" s="34">
        <f>IF('Contribution Tracker'!$A$21="","",'Contribution Tracker'!$J$21)</f>
        <v/>
      </c>
      <c r="C63" s="34">
        <f>IF('Contribution Tracker'!$A$21="","",SUM('Contribution Tracker'!$K$21:'Contribution Tracker'!$L$21))</f>
        <v/>
      </c>
    </row>
    <row r="64">
      <c r="A64" s="40">
        <f>IF('Contribution Tracker'!$A$22="","",'Contribution Tracker'!$B$22)</f>
        <v/>
      </c>
      <c r="B64" s="30">
        <f>IF('Contribution Tracker'!$A$22="","",'Contribution Tracker'!$J$22)</f>
        <v/>
      </c>
      <c r="C64" s="30">
        <f>IF('Contribution Tracker'!$A$22="","",SUM('Contribution Tracker'!$K$22:'Contribution Tracker'!$L$22))</f>
        <v/>
      </c>
    </row>
    <row r="65">
      <c r="A65" s="41">
        <f>IF('Contribution Tracker'!$A$23="","",'Contribution Tracker'!$B$23)</f>
        <v/>
      </c>
      <c r="B65" s="34">
        <f>IF('Contribution Tracker'!$A$23="","",'Contribution Tracker'!$J$23)</f>
        <v/>
      </c>
      <c r="C65" s="34">
        <f>IF('Contribution Tracker'!$A$23="","",SUM('Contribution Tracker'!$K$23:'Contribution Tracker'!$L$23))</f>
        <v/>
      </c>
    </row>
    <row r="66">
      <c r="A66" s="40">
        <f>IF('Contribution Tracker'!$A$24="","",'Contribution Tracker'!$B$24)</f>
        <v/>
      </c>
      <c r="B66" s="30">
        <f>IF('Contribution Tracker'!$A$24="","",'Contribution Tracker'!$J$24)</f>
        <v/>
      </c>
      <c r="C66" s="30">
        <f>IF('Contribution Tracker'!$A$24="","",SUM('Contribution Tracker'!$K$24:'Contribution Tracker'!$L$24))</f>
        <v/>
      </c>
    </row>
    <row r="67">
      <c r="A67" s="41">
        <f>IF('Contribution Tracker'!$A$25="","",'Contribution Tracker'!$B$25)</f>
        <v/>
      </c>
      <c r="B67" s="34">
        <f>IF('Contribution Tracker'!$A$25="","",'Contribution Tracker'!$J$25)</f>
        <v/>
      </c>
      <c r="C67" s="34">
        <f>IF('Contribution Tracker'!$A$25="","",SUM('Contribution Tracker'!$K$25:'Contribution Tracker'!$L$25))</f>
        <v/>
      </c>
    </row>
    <row r="68">
      <c r="A68" s="40">
        <f>IF('Contribution Tracker'!$A$26="","",'Contribution Tracker'!$B$26)</f>
        <v/>
      </c>
      <c r="B68" s="30">
        <f>IF('Contribution Tracker'!$A$26="","",'Contribution Tracker'!$J$26)</f>
        <v/>
      </c>
      <c r="C68" s="30">
        <f>IF('Contribution Tracker'!$A$26="","",SUM('Contribution Tracker'!$K$26:'Contribution Tracker'!$L$26))</f>
        <v/>
      </c>
    </row>
    <row r="69">
      <c r="A69" s="41">
        <f>IF('Contribution Tracker'!$A$27="","",'Contribution Tracker'!$B$27)</f>
        <v/>
      </c>
      <c r="B69" s="34">
        <f>IF('Contribution Tracker'!$A$27="","",'Contribution Tracker'!$J$27)</f>
        <v/>
      </c>
      <c r="C69" s="34">
        <f>IF('Contribution Tracker'!$A$27="","",SUM('Contribution Tracker'!$K$27:'Contribution Tracker'!$L$27))</f>
        <v/>
      </c>
    </row>
    <row r="70">
      <c r="A70" s="40">
        <f>IF('Contribution Tracker'!$A$28="","",'Contribution Tracker'!$B$28)</f>
        <v/>
      </c>
      <c r="B70" s="30">
        <f>IF('Contribution Tracker'!$A$28="","",'Contribution Tracker'!$J$28)</f>
        <v/>
      </c>
      <c r="C70" s="30">
        <f>IF('Contribution Tracker'!$A$28="","",SUM('Contribution Tracker'!$K$28:'Contribution Tracker'!$L$28))</f>
        <v/>
      </c>
    </row>
    <row r="71">
      <c r="A71" s="41">
        <f>IF('Contribution Tracker'!$A$29="","",'Contribution Tracker'!$B$29)</f>
        <v/>
      </c>
      <c r="B71" s="34">
        <f>IF('Contribution Tracker'!$A$29="","",'Contribution Tracker'!$J$29)</f>
        <v/>
      </c>
      <c r="C71" s="34">
        <f>IF('Contribution Tracker'!$A$29="","",SUM('Contribution Tracker'!$K$29:'Contribution Tracker'!$L$29))</f>
        <v/>
      </c>
    </row>
    <row r="72">
      <c r="A72" s="40">
        <f>IF('Contribution Tracker'!$A$30="","",'Contribution Tracker'!$B$30)</f>
        <v/>
      </c>
      <c r="B72" s="30">
        <f>IF('Contribution Tracker'!$A$30="","",'Contribution Tracker'!$J$30)</f>
        <v/>
      </c>
      <c r="C72" s="30">
        <f>IF('Contribution Tracker'!$A$30="","",SUM('Contribution Tracker'!$K$30:'Contribution Tracker'!$L$30))</f>
        <v/>
      </c>
    </row>
    <row r="73">
      <c r="A73" s="41">
        <f>IF('Contribution Tracker'!$A$31="","",'Contribution Tracker'!$B$31)</f>
        <v/>
      </c>
      <c r="B73" s="34">
        <f>IF('Contribution Tracker'!$A$31="","",'Contribution Tracker'!$J$31)</f>
        <v/>
      </c>
      <c r="C73" s="34">
        <f>IF('Contribution Tracker'!$A$31="","",SUM('Contribution Tracker'!$K$31:'Contribution Tracker'!$L$31))</f>
        <v/>
      </c>
    </row>
    <row r="74">
      <c r="A74" s="40">
        <f>IF('Contribution Tracker'!$A$32="","",'Contribution Tracker'!$B$32)</f>
        <v/>
      </c>
      <c r="B74" s="30">
        <f>IF('Contribution Tracker'!$A$32="","",'Contribution Tracker'!$J$32)</f>
        <v/>
      </c>
      <c r="C74" s="30">
        <f>IF('Contribution Tracker'!$A$32="","",SUM('Contribution Tracker'!$K$32:'Contribution Tracker'!$L$32))</f>
        <v/>
      </c>
    </row>
    <row r="75">
      <c r="A75" s="41">
        <f>IF('Contribution Tracker'!$A$33="","",'Contribution Tracker'!$B$33)</f>
        <v/>
      </c>
      <c r="B75" s="34">
        <f>IF('Contribution Tracker'!$A$33="","",'Contribution Tracker'!$J$33)</f>
        <v/>
      </c>
      <c r="C75" s="34">
        <f>IF('Contribution Tracker'!$A$33="","",SUM('Contribution Tracker'!$K$33:'Contribution Tracker'!$L$33))</f>
        <v/>
      </c>
    </row>
    <row r="76">
      <c r="A76" s="40">
        <f>IF('Contribution Tracker'!$A$34="","",'Contribution Tracker'!$B$34)</f>
        <v/>
      </c>
      <c r="B76" s="30">
        <f>IF('Contribution Tracker'!$A$34="","",'Contribution Tracker'!$J$34)</f>
        <v/>
      </c>
      <c r="C76" s="30">
        <f>IF('Contribution Tracker'!$A$34="","",SUM('Contribution Tracker'!$K$34:'Contribution Tracker'!$L$34))</f>
        <v/>
      </c>
    </row>
    <row r="77">
      <c r="A77" s="41">
        <f>IF('Contribution Tracker'!$A$35="","",'Contribution Tracker'!$B$35)</f>
        <v/>
      </c>
      <c r="B77" s="34">
        <f>IF('Contribution Tracker'!$A$35="","",'Contribution Tracker'!$J$35)</f>
        <v/>
      </c>
      <c r="C77" s="34">
        <f>IF('Contribution Tracker'!$A$35="","",SUM('Contribution Tracker'!$K$35:'Contribution Tracker'!$L$35))</f>
        <v/>
      </c>
    </row>
    <row r="78">
      <c r="A78" s="40">
        <f>IF('Contribution Tracker'!$A$36="","",'Contribution Tracker'!$B$36)</f>
        <v/>
      </c>
      <c r="B78" s="30">
        <f>IF('Contribution Tracker'!$A$36="","",'Contribution Tracker'!$J$36)</f>
        <v/>
      </c>
      <c r="C78" s="30">
        <f>IF('Contribution Tracker'!$A$36="","",SUM('Contribution Tracker'!$K$36:'Contribution Tracker'!$L$36))</f>
        <v/>
      </c>
    </row>
    <row r="79">
      <c r="A79" s="41">
        <f>IF('Contribution Tracker'!$A$37="","",'Contribution Tracker'!$B$37)</f>
        <v/>
      </c>
      <c r="B79" s="34">
        <f>IF('Contribution Tracker'!$A$37="","",'Contribution Tracker'!$J$37)</f>
        <v/>
      </c>
      <c r="C79" s="34">
        <f>IF('Contribution Tracker'!$A$37="","",SUM('Contribution Tracker'!$K$37:'Contribution Tracker'!$L$37))</f>
        <v/>
      </c>
    </row>
    <row r="80">
      <c r="A80" s="40">
        <f>IF('Contribution Tracker'!$A$38="","",'Contribution Tracker'!$B$38)</f>
        <v/>
      </c>
      <c r="B80" s="30">
        <f>IF('Contribution Tracker'!$A$38="","",'Contribution Tracker'!$J$38)</f>
        <v/>
      </c>
      <c r="C80" s="30">
        <f>IF('Contribution Tracker'!$A$38="","",SUM('Contribution Tracker'!$K$38:'Contribution Tracker'!$L$38))</f>
        <v/>
      </c>
    </row>
    <row r="81">
      <c r="A81" s="41">
        <f>IF('Contribution Tracker'!$A$39="","",'Contribution Tracker'!$B$39)</f>
        <v/>
      </c>
      <c r="B81" s="34">
        <f>IF('Contribution Tracker'!$A$39="","",'Contribution Tracker'!$J$39)</f>
        <v/>
      </c>
      <c r="C81" s="34">
        <f>IF('Contribution Tracker'!$A$39="","",SUM('Contribution Tracker'!$K$39:'Contribution Tracker'!$L$39))</f>
        <v/>
      </c>
    </row>
    <row r="82">
      <c r="A82" s="40">
        <f>IF('Contribution Tracker'!$A$40="","",'Contribution Tracker'!$B$40)</f>
        <v/>
      </c>
      <c r="B82" s="30">
        <f>IF('Contribution Tracker'!$A$40="","",'Contribution Tracker'!$J$40)</f>
        <v/>
      </c>
      <c r="C82" s="30">
        <f>IF('Contribution Tracker'!$A$40="","",SUM('Contribution Tracker'!$K$40:'Contribution Tracker'!$L$40))</f>
        <v/>
      </c>
    </row>
    <row r="83">
      <c r="A83" s="41">
        <f>IF('Contribution Tracker'!$A$41="","",'Contribution Tracker'!$B$41)</f>
        <v/>
      </c>
      <c r="B83" s="34">
        <f>IF('Contribution Tracker'!$A$41="","",'Contribution Tracker'!$J$41)</f>
        <v/>
      </c>
      <c r="C83" s="34">
        <f>IF('Contribution Tracker'!$A$41="","",SUM('Contribution Tracker'!$K$41:'Contribution Tracker'!$L$41))</f>
        <v/>
      </c>
    </row>
    <row r="84">
      <c r="A84" s="40">
        <f>IF('Contribution Tracker'!$A$42="","",'Contribution Tracker'!$B$42)</f>
        <v/>
      </c>
      <c r="B84" s="30">
        <f>IF('Contribution Tracker'!$A$42="","",'Contribution Tracker'!$J$42)</f>
        <v/>
      </c>
      <c r="C84" s="30">
        <f>IF('Contribution Tracker'!$A$42="","",SUM('Contribution Tracker'!$K$42:'Contribution Tracker'!$L$42))</f>
        <v/>
      </c>
    </row>
    <row r="85">
      <c r="A85" s="41">
        <f>IF('Contribution Tracker'!$A$43="","",'Contribution Tracker'!$B$43)</f>
        <v/>
      </c>
      <c r="B85" s="34">
        <f>IF('Contribution Tracker'!$A$43="","",'Contribution Tracker'!$J$43)</f>
        <v/>
      </c>
      <c r="C85" s="34">
        <f>IF('Contribution Tracker'!$A$43="","",SUM('Contribution Tracker'!$K$43:'Contribution Tracker'!$L$43))</f>
        <v/>
      </c>
    </row>
    <row r="86">
      <c r="A86" s="40">
        <f>IF('Contribution Tracker'!$A$44="","",'Contribution Tracker'!$B$44)</f>
        <v/>
      </c>
      <c r="B86" s="30">
        <f>IF('Contribution Tracker'!$A$44="","",'Contribution Tracker'!$J$44)</f>
        <v/>
      </c>
      <c r="C86" s="30">
        <f>IF('Contribution Tracker'!$A$44="","",SUM('Contribution Tracker'!$K$44:'Contribution Tracker'!$L$44))</f>
        <v/>
      </c>
    </row>
    <row r="87">
      <c r="A87" s="41">
        <f>IF('Contribution Tracker'!$A$45="","",'Contribution Tracker'!$B$45)</f>
        <v/>
      </c>
      <c r="B87" s="34">
        <f>IF('Contribution Tracker'!$A$45="","",'Contribution Tracker'!$J$45)</f>
        <v/>
      </c>
      <c r="C87" s="34">
        <f>IF('Contribution Tracker'!$A$45="","",SUM('Contribution Tracker'!$K$45:'Contribution Tracker'!$L$45))</f>
        <v/>
      </c>
    </row>
    <row r="88">
      <c r="A88" s="40">
        <f>IF('Contribution Tracker'!$A$46="","",'Contribution Tracker'!$B$46)</f>
        <v/>
      </c>
      <c r="B88" s="30">
        <f>IF('Contribution Tracker'!$A$46="","",'Contribution Tracker'!$J$46)</f>
        <v/>
      </c>
      <c r="C88" s="30">
        <f>IF('Contribution Tracker'!$A$46="","",SUM('Contribution Tracker'!$K$46:'Contribution Tracker'!$L$46))</f>
        <v/>
      </c>
    </row>
    <row r="89">
      <c r="A89" s="41">
        <f>IF('Contribution Tracker'!$A$47="","",'Contribution Tracker'!$B$47)</f>
        <v/>
      </c>
      <c r="B89" s="34">
        <f>IF('Contribution Tracker'!$A$47="","",'Contribution Tracker'!$J$47)</f>
        <v/>
      </c>
      <c r="C89" s="34">
        <f>IF('Contribution Tracker'!$A$47="","",SUM('Contribution Tracker'!$K$47:'Contribution Tracker'!$L$47))</f>
        <v/>
      </c>
    </row>
    <row r="90">
      <c r="A90" s="40">
        <f>IF('Contribution Tracker'!$A$48="","",'Contribution Tracker'!$B$48)</f>
        <v/>
      </c>
      <c r="B90" s="30">
        <f>IF('Contribution Tracker'!$A$48="","",'Contribution Tracker'!$J$48)</f>
        <v/>
      </c>
      <c r="C90" s="30">
        <f>IF('Contribution Tracker'!$A$48="","",SUM('Contribution Tracker'!$K$48:'Contribution Tracker'!$L$48))</f>
        <v/>
      </c>
    </row>
    <row r="91">
      <c r="A91" s="41">
        <f>IF('Contribution Tracker'!$A$49="","",'Contribution Tracker'!$B$49)</f>
        <v/>
      </c>
      <c r="B91" s="34">
        <f>IF('Contribution Tracker'!$A$49="","",'Contribution Tracker'!$J$49)</f>
        <v/>
      </c>
      <c r="C91" s="34">
        <f>IF('Contribution Tracker'!$A$49="","",SUM('Contribution Tracker'!$K$49:'Contribution Tracker'!$L$49))</f>
        <v/>
      </c>
    </row>
    <row r="92">
      <c r="A92" s="40">
        <f>IF('Contribution Tracker'!$A$50="","",'Contribution Tracker'!$B$50)</f>
        <v/>
      </c>
      <c r="B92" s="30">
        <f>IF('Contribution Tracker'!$A$50="","",'Contribution Tracker'!$J$50)</f>
        <v/>
      </c>
      <c r="C92" s="30">
        <f>IF('Contribution Tracker'!$A$50="","",SUM('Contribution Tracker'!$K$50:'Contribution Tracker'!$L$50))</f>
        <v/>
      </c>
    </row>
    <row r="93">
      <c r="A93" s="41">
        <f>IF('Contribution Tracker'!$A$51="","",'Contribution Tracker'!$B$51)</f>
        <v/>
      </c>
      <c r="B93" s="34">
        <f>IF('Contribution Tracker'!$A$51="","",'Contribution Tracker'!$J$51)</f>
        <v/>
      </c>
      <c r="C93" s="34">
        <f>IF('Contribution Tracker'!$A$51="","",SUM('Contribution Tracker'!$K$51:'Contribution Tracker'!$L$51))</f>
        <v/>
      </c>
    </row>
    <row r="94">
      <c r="A94" s="40">
        <f>IF('Contribution Tracker'!$A$52="","",'Contribution Tracker'!$B$52)</f>
        <v/>
      </c>
      <c r="B94" s="30">
        <f>IF('Contribution Tracker'!$A$52="","",'Contribution Tracker'!$J$52)</f>
        <v/>
      </c>
      <c r="C94" s="30">
        <f>IF('Contribution Tracker'!$A$52="","",SUM('Contribution Tracker'!$K$52:'Contribution Tracker'!$L$52))</f>
        <v/>
      </c>
    </row>
    <row r="95">
      <c r="A95" s="41">
        <f>IF('Contribution Tracker'!$A$53="","",'Contribution Tracker'!$B$53)</f>
        <v/>
      </c>
      <c r="B95" s="34">
        <f>IF('Contribution Tracker'!$A$53="","",'Contribution Tracker'!$J$53)</f>
        <v/>
      </c>
      <c r="C95" s="34">
        <f>IF('Contribution Tracker'!$A$53="","",SUM('Contribution Tracker'!$K$53:'Contribution Tracker'!$L$53))</f>
        <v/>
      </c>
    </row>
    <row r="96">
      <c r="A96" s="40">
        <f>IF('Contribution Tracker'!$A$54="","",'Contribution Tracker'!$B$54)</f>
        <v/>
      </c>
      <c r="B96" s="30">
        <f>IF('Contribution Tracker'!$A$54="","",'Contribution Tracker'!$J$54)</f>
        <v/>
      </c>
      <c r="C96" s="30">
        <f>IF('Contribution Tracker'!$A$54="","",SUM('Contribution Tracker'!$K$54:'Contribution Tracker'!$L$54))</f>
        <v/>
      </c>
    </row>
    <row r="97">
      <c r="A97" s="41">
        <f>IF('Contribution Tracker'!$A$55="","",'Contribution Tracker'!$B$55)</f>
        <v/>
      </c>
      <c r="B97" s="34">
        <f>IF('Contribution Tracker'!$A$55="","",'Contribution Tracker'!$J$55)</f>
        <v/>
      </c>
      <c r="C97" s="34">
        <f>IF('Contribution Tracker'!$A$55="","",SUM('Contribution Tracker'!$K$55:'Contribution Tracker'!$L$55))</f>
        <v/>
      </c>
    </row>
    <row r="98">
      <c r="A98" s="40">
        <f>IF('Contribution Tracker'!$A$56="","",'Contribution Tracker'!$B$56)</f>
        <v/>
      </c>
      <c r="B98" s="30">
        <f>IF('Contribution Tracker'!$A$56="","",'Contribution Tracker'!$J$56)</f>
        <v/>
      </c>
      <c r="C98" s="30">
        <f>IF('Contribution Tracker'!$A$56="","",SUM('Contribution Tracker'!$K$56:'Contribution Tracker'!$L$56))</f>
        <v/>
      </c>
    </row>
    <row r="99">
      <c r="A99" s="41">
        <f>IF('Contribution Tracker'!$A$57="","",'Contribution Tracker'!$B$57)</f>
        <v/>
      </c>
      <c r="B99" s="34">
        <f>IF('Contribution Tracker'!$A$57="","",'Contribution Tracker'!$J$57)</f>
        <v/>
      </c>
      <c r="C99" s="34">
        <f>IF('Contribution Tracker'!$A$57="","",SUM('Contribution Tracker'!$K$57:'Contribution Tracker'!$L$57))</f>
        <v/>
      </c>
    </row>
    <row r="100">
      <c r="A100" s="40">
        <f>IF('Contribution Tracker'!$A$58="","",'Contribution Tracker'!$B$58)</f>
        <v/>
      </c>
      <c r="B100" s="30">
        <f>IF('Contribution Tracker'!$A$58="","",'Contribution Tracker'!$J$58)</f>
        <v/>
      </c>
      <c r="C100" s="30">
        <f>IF('Contribution Tracker'!$A$58="","",SUM('Contribution Tracker'!$K$58:'Contribution Tracker'!$L$58))</f>
        <v/>
      </c>
    </row>
    <row r="101">
      <c r="A101" s="41">
        <f>IF('Contribution Tracker'!$A$59="","",'Contribution Tracker'!$B$59)</f>
        <v/>
      </c>
      <c r="B101" s="34">
        <f>IF('Contribution Tracker'!$A$59="","",'Contribution Tracker'!$J$59)</f>
        <v/>
      </c>
      <c r="C101" s="34">
        <f>IF('Contribution Tracker'!$A$59="","",SUM('Contribution Tracker'!$K$59:'Contribution Tracker'!$L$59))</f>
        <v/>
      </c>
    </row>
    <row r="102">
      <c r="A102" s="40">
        <f>IF('Contribution Tracker'!$A$60="","",'Contribution Tracker'!$B$60)</f>
        <v/>
      </c>
      <c r="B102" s="30">
        <f>IF('Contribution Tracker'!$A$60="","",'Contribution Tracker'!$J$60)</f>
        <v/>
      </c>
      <c r="C102" s="30">
        <f>IF('Contribution Tracker'!$A$60="","",SUM('Contribution Tracker'!$K$60:'Contribution Tracker'!$L$60))</f>
        <v/>
      </c>
    </row>
    <row r="103">
      <c r="A103" s="41">
        <f>IF('Contribution Tracker'!$A$61="","",'Contribution Tracker'!$B$61)</f>
        <v/>
      </c>
      <c r="B103" s="34">
        <f>IF('Contribution Tracker'!$A$61="","",'Contribution Tracker'!$J$61)</f>
        <v/>
      </c>
      <c r="C103" s="34">
        <f>IF('Contribution Tracker'!$A$61="","",SUM('Contribution Tracker'!$K$61:'Contribution Tracker'!$L$61))</f>
        <v/>
      </c>
    </row>
    <row r="104">
      <c r="A104" s="40">
        <f>IF('Contribution Tracker'!$A$62="","",'Contribution Tracker'!$B$62)</f>
        <v/>
      </c>
      <c r="B104" s="30">
        <f>IF('Contribution Tracker'!$A$62="","",'Contribution Tracker'!$J$62)</f>
        <v/>
      </c>
      <c r="C104" s="30">
        <f>IF('Contribution Tracker'!$A$62="","",SUM('Contribution Tracker'!$K$62:'Contribution Tracker'!$L$62))</f>
        <v/>
      </c>
    </row>
    <row r="105">
      <c r="A105" s="41">
        <f>IF('Contribution Tracker'!$A$63="","",'Contribution Tracker'!$B$63)</f>
        <v/>
      </c>
      <c r="B105" s="34">
        <f>IF('Contribution Tracker'!$A$63="","",'Contribution Tracker'!$J$63)</f>
        <v/>
      </c>
      <c r="C105" s="34">
        <f>IF('Contribution Tracker'!$A$63="","",SUM('Contribution Tracker'!$K$63:'Contribution Tracker'!$L$63))</f>
        <v/>
      </c>
    </row>
    <row r="106">
      <c r="A106" s="40">
        <f>IF('Contribution Tracker'!$A$64="","",'Contribution Tracker'!$B$64)</f>
        <v/>
      </c>
      <c r="B106" s="30">
        <f>IF('Contribution Tracker'!$A$64="","",'Contribution Tracker'!$J$64)</f>
        <v/>
      </c>
      <c r="C106" s="30">
        <f>IF('Contribution Tracker'!$A$64="","",SUM('Contribution Tracker'!$K$64:'Contribution Tracker'!$L$64))</f>
        <v/>
      </c>
    </row>
    <row r="107">
      <c r="A107" s="41">
        <f>IF('Contribution Tracker'!$A$65="","",'Contribution Tracker'!$B$65)</f>
        <v/>
      </c>
      <c r="B107" s="34">
        <f>IF('Contribution Tracker'!$A$65="","",'Contribution Tracker'!$J$65)</f>
        <v/>
      </c>
      <c r="C107" s="34">
        <f>IF('Contribution Tracker'!$A$65="","",SUM('Contribution Tracker'!$K$65:'Contribution Tracker'!$L$65))</f>
        <v/>
      </c>
    </row>
    <row r="108">
      <c r="A108" s="40">
        <f>IF('Contribution Tracker'!$A$66="","",'Contribution Tracker'!$B$66)</f>
        <v/>
      </c>
      <c r="B108" s="30">
        <f>IF('Contribution Tracker'!$A$66="","",'Contribution Tracker'!$J$66)</f>
        <v/>
      </c>
      <c r="C108" s="30">
        <f>IF('Contribution Tracker'!$A$66="","",SUM('Contribution Tracker'!$K$66:'Contribution Tracker'!$L$66))</f>
        <v/>
      </c>
    </row>
    <row r="109">
      <c r="A109" s="41">
        <f>IF('Contribution Tracker'!$A$67="","",'Contribution Tracker'!$B$67)</f>
        <v/>
      </c>
      <c r="B109" s="34">
        <f>IF('Contribution Tracker'!$A$67="","",'Contribution Tracker'!$J$67)</f>
        <v/>
      </c>
      <c r="C109" s="34">
        <f>IF('Contribution Tracker'!$A$67="","",SUM('Contribution Tracker'!$K$67:'Contribution Tracker'!$L$67))</f>
        <v/>
      </c>
    </row>
    <row r="110">
      <c r="A110" s="40">
        <f>IF('Contribution Tracker'!$A$68="","",'Contribution Tracker'!$B$68)</f>
        <v/>
      </c>
      <c r="B110" s="30">
        <f>IF('Contribution Tracker'!$A$68="","",'Contribution Tracker'!$J$68)</f>
        <v/>
      </c>
      <c r="C110" s="30">
        <f>IF('Contribution Tracker'!$A$68="","",SUM('Contribution Tracker'!$K$68:'Contribution Tracker'!$L$68))</f>
        <v/>
      </c>
    </row>
    <row r="111">
      <c r="A111" s="41">
        <f>IF('Contribution Tracker'!$A$69="","",'Contribution Tracker'!$B$69)</f>
        <v/>
      </c>
      <c r="B111" s="34">
        <f>IF('Contribution Tracker'!$A$69="","",'Contribution Tracker'!$J$69)</f>
        <v/>
      </c>
      <c r="C111" s="34">
        <f>IF('Contribution Tracker'!$A$69="","",SUM('Contribution Tracker'!$K$69:'Contribution Tracker'!$L$69))</f>
        <v/>
      </c>
    </row>
    <row r="112">
      <c r="A112" s="40">
        <f>IF('Contribution Tracker'!$A$70="","",'Contribution Tracker'!$B$70)</f>
        <v/>
      </c>
      <c r="B112" s="30">
        <f>IF('Contribution Tracker'!$A$70="","",'Contribution Tracker'!$J$70)</f>
        <v/>
      </c>
      <c r="C112" s="30">
        <f>IF('Contribution Tracker'!$A$70="","",SUM('Contribution Tracker'!$K$70:'Contribution Tracker'!$L$70))</f>
        <v/>
      </c>
    </row>
    <row r="113">
      <c r="A113" s="41">
        <f>IF('Contribution Tracker'!$A$71="","",'Contribution Tracker'!$B$71)</f>
        <v/>
      </c>
      <c r="B113" s="34">
        <f>IF('Contribution Tracker'!$A$71="","",'Contribution Tracker'!$J$71)</f>
        <v/>
      </c>
      <c r="C113" s="34">
        <f>IF('Contribution Tracker'!$A$71="","",SUM('Contribution Tracker'!$K$71:'Contribution Tracker'!$L$71))</f>
        <v/>
      </c>
    </row>
    <row r="114">
      <c r="A114" s="40">
        <f>IF('Contribution Tracker'!$A$72="","",'Contribution Tracker'!$B$72)</f>
        <v/>
      </c>
      <c r="B114" s="30">
        <f>IF('Contribution Tracker'!$A$72="","",'Contribution Tracker'!$J$72)</f>
        <v/>
      </c>
      <c r="C114" s="30">
        <f>IF('Contribution Tracker'!$A$72="","",SUM('Contribution Tracker'!$K$72:'Contribution Tracker'!$L$72))</f>
        <v/>
      </c>
    </row>
    <row r="115">
      <c r="A115" s="41">
        <f>IF('Contribution Tracker'!$A$73="","",'Contribution Tracker'!$B$73)</f>
        <v/>
      </c>
      <c r="B115" s="34">
        <f>IF('Contribution Tracker'!$A$73="","",'Contribution Tracker'!$J$73)</f>
        <v/>
      </c>
      <c r="C115" s="34">
        <f>IF('Contribution Tracker'!$A$73="","",SUM('Contribution Tracker'!$K$73:'Contribution Tracker'!$L$73))</f>
        <v/>
      </c>
    </row>
    <row r="116">
      <c r="A116" s="40">
        <f>IF('Contribution Tracker'!$A$74="","",'Contribution Tracker'!$B$74)</f>
        <v/>
      </c>
      <c r="B116" s="30">
        <f>IF('Contribution Tracker'!$A$74="","",'Contribution Tracker'!$J$74)</f>
        <v/>
      </c>
      <c r="C116" s="30">
        <f>IF('Contribution Tracker'!$A$74="","",SUM('Contribution Tracker'!$K$74:'Contribution Tracker'!$L$74))</f>
        <v/>
      </c>
    </row>
    <row r="117">
      <c r="A117" s="41">
        <f>IF('Contribution Tracker'!$A$75="","",'Contribution Tracker'!$B$75)</f>
        <v/>
      </c>
      <c r="B117" s="34">
        <f>IF('Contribution Tracker'!$A$75="","",'Contribution Tracker'!$J$75)</f>
        <v/>
      </c>
      <c r="C117" s="34">
        <f>IF('Contribution Tracker'!$A$75="","",SUM('Contribution Tracker'!$K$75:'Contribution Tracker'!$L$75))</f>
        <v/>
      </c>
    </row>
    <row r="118">
      <c r="A118" s="40">
        <f>IF('Contribution Tracker'!$A$76="","",'Contribution Tracker'!$B$76)</f>
        <v/>
      </c>
      <c r="B118" s="30">
        <f>IF('Contribution Tracker'!$A$76="","",'Contribution Tracker'!$J$76)</f>
        <v/>
      </c>
      <c r="C118" s="30">
        <f>IF('Contribution Tracker'!$A$76="","",SUM('Contribution Tracker'!$K$76:'Contribution Tracker'!$L$76))</f>
        <v/>
      </c>
    </row>
    <row r="119">
      <c r="A119" s="41">
        <f>IF('Contribution Tracker'!$A$77="","",'Contribution Tracker'!$B$77)</f>
        <v/>
      </c>
      <c r="B119" s="34">
        <f>IF('Contribution Tracker'!$A$77="","",'Contribution Tracker'!$J$77)</f>
        <v/>
      </c>
      <c r="C119" s="34">
        <f>IF('Contribution Tracker'!$A$77="","",SUM('Contribution Tracker'!$K$77:'Contribution Tracker'!$L$77))</f>
        <v/>
      </c>
    </row>
    <row r="120">
      <c r="A120" s="40">
        <f>IF('Contribution Tracker'!$A$78="","",'Contribution Tracker'!$B$78)</f>
        <v/>
      </c>
      <c r="B120" s="30">
        <f>IF('Contribution Tracker'!$A$78="","",'Contribution Tracker'!$J$78)</f>
        <v/>
      </c>
      <c r="C120" s="30">
        <f>IF('Contribution Tracker'!$A$78="","",SUM('Contribution Tracker'!$K$78:'Contribution Tracker'!$L$78))</f>
        <v/>
      </c>
    </row>
    <row r="121">
      <c r="A121" s="41">
        <f>IF('Contribution Tracker'!$A$79="","",'Contribution Tracker'!$B$79)</f>
        <v/>
      </c>
      <c r="B121" s="34">
        <f>IF('Contribution Tracker'!$A$79="","",'Contribution Tracker'!$J$79)</f>
        <v/>
      </c>
      <c r="C121" s="34">
        <f>IF('Contribution Tracker'!$A$79="","",SUM('Contribution Tracker'!$K$79:'Contribution Tracker'!$L$79))</f>
        <v/>
      </c>
    </row>
    <row r="122">
      <c r="A122" s="40">
        <f>IF('Contribution Tracker'!$A$80="","",'Contribution Tracker'!$B$80)</f>
        <v/>
      </c>
      <c r="B122" s="30">
        <f>IF('Contribution Tracker'!$A$80="","",'Contribution Tracker'!$J$80)</f>
        <v/>
      </c>
      <c r="C122" s="30">
        <f>IF('Contribution Tracker'!$A$80="","",SUM('Contribution Tracker'!$K$80:'Contribution Tracker'!$L$80))</f>
        <v/>
      </c>
    </row>
    <row r="123">
      <c r="A123" s="41">
        <f>IF('Contribution Tracker'!$A$81="","",'Contribution Tracker'!$B$81)</f>
        <v/>
      </c>
      <c r="B123" s="34">
        <f>IF('Contribution Tracker'!$A$81="","",'Contribution Tracker'!$J$81)</f>
        <v/>
      </c>
      <c r="C123" s="34">
        <f>IF('Contribution Tracker'!$A$81="","",SUM('Contribution Tracker'!$K$81:'Contribution Tracker'!$L$81))</f>
        <v/>
      </c>
    </row>
    <row r="124">
      <c r="A124" s="40">
        <f>IF('Contribution Tracker'!$A$82="","",'Contribution Tracker'!$B$82)</f>
        <v/>
      </c>
      <c r="B124" s="30">
        <f>IF('Contribution Tracker'!$A$82="","",'Contribution Tracker'!$J$82)</f>
        <v/>
      </c>
      <c r="C124" s="30">
        <f>IF('Contribution Tracker'!$A$82="","",SUM('Contribution Tracker'!$K$82:'Contribution Tracker'!$L$82))</f>
        <v/>
      </c>
    </row>
    <row r="125">
      <c r="A125" s="41">
        <f>IF('Contribution Tracker'!$A$83="","",'Contribution Tracker'!$B$83)</f>
        <v/>
      </c>
      <c r="B125" s="34">
        <f>IF('Contribution Tracker'!$A$83="","",'Contribution Tracker'!$J$83)</f>
        <v/>
      </c>
      <c r="C125" s="34">
        <f>IF('Contribution Tracker'!$A$83="","",SUM('Contribution Tracker'!$K$83:'Contribution Tracker'!$L$83))</f>
        <v/>
      </c>
    </row>
    <row r="126">
      <c r="A126" s="40">
        <f>IF('Contribution Tracker'!$A$84="","",'Contribution Tracker'!$B$84)</f>
        <v/>
      </c>
      <c r="B126" s="30">
        <f>IF('Contribution Tracker'!$A$84="","",'Contribution Tracker'!$J$84)</f>
        <v/>
      </c>
      <c r="C126" s="30">
        <f>IF('Contribution Tracker'!$A$84="","",SUM('Contribution Tracker'!$K$84:'Contribution Tracker'!$L$84))</f>
        <v/>
      </c>
    </row>
    <row r="127">
      <c r="A127" s="41">
        <f>IF('Contribution Tracker'!$A$85="","",'Contribution Tracker'!$B$85)</f>
        <v/>
      </c>
      <c r="B127" s="34">
        <f>IF('Contribution Tracker'!$A$85="","",'Contribution Tracker'!$J$85)</f>
        <v/>
      </c>
      <c r="C127" s="34">
        <f>IF('Contribution Tracker'!$A$85="","",SUM('Contribution Tracker'!$K$85:'Contribution Tracker'!$L$85))</f>
        <v/>
      </c>
    </row>
    <row r="128">
      <c r="A128" s="40">
        <f>IF('Contribution Tracker'!$A$86="","",'Contribution Tracker'!$B$86)</f>
        <v/>
      </c>
      <c r="B128" s="30">
        <f>IF('Contribution Tracker'!$A$86="","",'Contribution Tracker'!$J$86)</f>
        <v/>
      </c>
      <c r="C128" s="30">
        <f>IF('Contribution Tracker'!$A$86="","",SUM('Contribution Tracker'!$K$86:'Contribution Tracker'!$L$86))</f>
        <v/>
      </c>
    </row>
    <row r="129">
      <c r="A129" s="41">
        <f>IF('Contribution Tracker'!$A$87="","",'Contribution Tracker'!$B$87)</f>
        <v/>
      </c>
      <c r="B129" s="34">
        <f>IF('Contribution Tracker'!$A$87="","",'Contribution Tracker'!$J$87)</f>
        <v/>
      </c>
      <c r="C129" s="34">
        <f>IF('Contribution Tracker'!$A$87="","",SUM('Contribution Tracker'!$K$87:'Contribution Tracker'!$L$87))</f>
        <v/>
      </c>
    </row>
    <row r="130">
      <c r="A130" s="40">
        <f>IF('Contribution Tracker'!$A$88="","",'Contribution Tracker'!$B$88)</f>
        <v/>
      </c>
      <c r="B130" s="30">
        <f>IF('Contribution Tracker'!$A$88="","",'Contribution Tracker'!$J$88)</f>
        <v/>
      </c>
      <c r="C130" s="30">
        <f>IF('Contribution Tracker'!$A$88="","",SUM('Contribution Tracker'!$K$88:'Contribution Tracker'!$L$88))</f>
        <v/>
      </c>
    </row>
    <row r="131">
      <c r="A131" s="41">
        <f>IF('Contribution Tracker'!$A$89="","",'Contribution Tracker'!$B$89)</f>
        <v/>
      </c>
      <c r="B131" s="34">
        <f>IF('Contribution Tracker'!$A$89="","",'Contribution Tracker'!$J$89)</f>
        <v/>
      </c>
      <c r="C131" s="34">
        <f>IF('Contribution Tracker'!$A$89="","",SUM('Contribution Tracker'!$K$89:'Contribution Tracker'!$L$89))</f>
        <v/>
      </c>
    </row>
    <row r="132">
      <c r="A132" s="40">
        <f>IF('Contribution Tracker'!$A$90="","",'Contribution Tracker'!$B$90)</f>
        <v/>
      </c>
      <c r="B132" s="30">
        <f>IF('Contribution Tracker'!$A$90="","",'Contribution Tracker'!$J$90)</f>
        <v/>
      </c>
      <c r="C132" s="30">
        <f>IF('Contribution Tracker'!$A$90="","",SUM('Contribution Tracker'!$K$90:'Contribution Tracker'!$L$90))</f>
        <v/>
      </c>
    </row>
    <row r="133">
      <c r="A133" s="41">
        <f>IF('Contribution Tracker'!$A$91="","",'Contribution Tracker'!$B$91)</f>
        <v/>
      </c>
      <c r="B133" s="34">
        <f>IF('Contribution Tracker'!$A$91="","",'Contribution Tracker'!$J$91)</f>
        <v/>
      </c>
      <c r="C133" s="34">
        <f>IF('Contribution Tracker'!$A$91="","",SUM('Contribution Tracker'!$K$91:'Contribution Tracker'!$L$91))</f>
        <v/>
      </c>
    </row>
    <row r="134">
      <c r="A134" s="40">
        <f>IF('Contribution Tracker'!$A$92="","",'Contribution Tracker'!$B$92)</f>
        <v/>
      </c>
      <c r="B134" s="30">
        <f>IF('Contribution Tracker'!$A$92="","",'Contribution Tracker'!$J$92)</f>
        <v/>
      </c>
      <c r="C134" s="30">
        <f>IF('Contribution Tracker'!$A$92="","",SUM('Contribution Tracker'!$K$92:'Contribution Tracker'!$L$92))</f>
        <v/>
      </c>
    </row>
    <row r="135">
      <c r="A135" s="41">
        <f>IF('Contribution Tracker'!$A$93="","",'Contribution Tracker'!$B$93)</f>
        <v/>
      </c>
      <c r="B135" s="34">
        <f>IF('Contribution Tracker'!$A$93="","",'Contribution Tracker'!$J$93)</f>
        <v/>
      </c>
      <c r="C135" s="34">
        <f>IF('Contribution Tracker'!$A$93="","",SUM('Contribution Tracker'!$K$93:'Contribution Tracker'!$L$93))</f>
        <v/>
      </c>
    </row>
    <row r="136">
      <c r="A136" s="40">
        <f>IF('Contribution Tracker'!$A$94="","",'Contribution Tracker'!$B$94)</f>
        <v/>
      </c>
      <c r="B136" s="30">
        <f>IF('Contribution Tracker'!$A$94="","",'Contribution Tracker'!$J$94)</f>
        <v/>
      </c>
      <c r="C136" s="30">
        <f>IF('Contribution Tracker'!$A$94="","",SUM('Contribution Tracker'!$K$94:'Contribution Tracker'!$L$94))</f>
        <v/>
      </c>
    </row>
    <row r="137">
      <c r="A137" s="41">
        <f>IF('Contribution Tracker'!$A$95="","",'Contribution Tracker'!$B$95)</f>
        <v/>
      </c>
      <c r="B137" s="34">
        <f>IF('Contribution Tracker'!$A$95="","",'Contribution Tracker'!$J$95)</f>
        <v/>
      </c>
      <c r="C137" s="34">
        <f>IF('Contribution Tracker'!$A$95="","",SUM('Contribution Tracker'!$K$95:'Contribution Tracker'!$L$95))</f>
        <v/>
      </c>
    </row>
    <row r="138">
      <c r="A138" s="40">
        <f>IF('Contribution Tracker'!$A$96="","",'Contribution Tracker'!$B$96)</f>
        <v/>
      </c>
      <c r="B138" s="30">
        <f>IF('Contribution Tracker'!$A$96="","",'Contribution Tracker'!$J$96)</f>
        <v/>
      </c>
      <c r="C138" s="30">
        <f>IF('Contribution Tracker'!$A$96="","",SUM('Contribution Tracker'!$K$96:'Contribution Tracker'!$L$96))</f>
        <v/>
      </c>
    </row>
    <row r="139">
      <c r="A139" s="41">
        <f>IF('Contribution Tracker'!$A$97="","",'Contribution Tracker'!$B$97)</f>
        <v/>
      </c>
      <c r="B139" s="34">
        <f>IF('Contribution Tracker'!$A$97="","",'Contribution Tracker'!$J$97)</f>
        <v/>
      </c>
      <c r="C139" s="34">
        <f>IF('Contribution Tracker'!$A$97="","",SUM('Contribution Tracker'!$K$97:'Contribution Tracker'!$L$97))</f>
        <v/>
      </c>
    </row>
    <row r="140">
      <c r="A140" s="40">
        <f>IF('Contribution Tracker'!$A$98="","",'Contribution Tracker'!$B$98)</f>
        <v/>
      </c>
      <c r="B140" s="30">
        <f>IF('Contribution Tracker'!$A$98="","",'Contribution Tracker'!$J$98)</f>
        <v/>
      </c>
      <c r="C140" s="30">
        <f>IF('Contribution Tracker'!$A$98="","",SUM('Contribution Tracker'!$K$98:'Contribution Tracker'!$L$98))</f>
        <v/>
      </c>
    </row>
    <row r="141">
      <c r="A141" s="41">
        <f>IF('Contribution Tracker'!$A$99="","",'Contribution Tracker'!$B$99)</f>
        <v/>
      </c>
      <c r="B141" s="34">
        <f>IF('Contribution Tracker'!$A$99="","",'Contribution Tracker'!$J$99)</f>
        <v/>
      </c>
      <c r="C141" s="34">
        <f>IF('Contribution Tracker'!$A$99="","",SUM('Contribution Tracker'!$K$99:'Contribution Tracker'!$L$99))</f>
        <v/>
      </c>
    </row>
    <row r="142">
      <c r="A142" s="40">
        <f>IF('Contribution Tracker'!$A$100="","",'Contribution Tracker'!$B$100)</f>
        <v/>
      </c>
      <c r="B142" s="30">
        <f>IF('Contribution Tracker'!$A$100="","",'Contribution Tracker'!$J$100)</f>
        <v/>
      </c>
      <c r="C142" s="30">
        <f>IF('Contribution Tracker'!$A$100="","",SUM('Contribution Tracker'!$K$100:'Contribution Tracker'!$L$100))</f>
        <v/>
      </c>
    </row>
    <row r="143">
      <c r="A143" s="41">
        <f>IF('Contribution Tracker'!$A$101="","",'Contribution Tracker'!$B$101)</f>
        <v/>
      </c>
      <c r="B143" s="34">
        <f>IF('Contribution Tracker'!$A$101="","",'Contribution Tracker'!$J$101)</f>
        <v/>
      </c>
      <c r="C143" s="34">
        <f>IF('Contribution Tracker'!$A$101="","",SUM('Contribution Tracker'!$K$101:'Contribution Tracker'!$L$101))</f>
        <v/>
      </c>
    </row>
  </sheetData>
  <mergeCells count="1">
    <mergeCell ref="A1:H1"/>
  </mergeCells>
  <dataValidations count="2">
    <dataValidation sqref="J2:J3 L4" showErrorMessage="1" showInputMessage="1" allowBlank="0" type="decimal" operator="between">
      <formula1>0</formula1>
      <formula2>1</formula2>
    </dataValidation>
    <dataValidation sqref="J5:K9" showErrorMessage="1" showInputMessage="1" allowBlank="0" type="decimal" operator="between">
      <formula1>0</formula1>
      <formula2>1</formula2>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F10"/>
  <sheetViews>
    <sheetView showGridLines="0" workbookViewId="0">
      <pane ySplit="3" topLeftCell="A4" activePane="bottomLeft" state="frozen"/>
      <selection pane="bottomLeft" activeCell="A1" sqref="A1"/>
    </sheetView>
  </sheetViews>
  <sheetFormatPr baseColWidth="8" defaultRowHeight="15"/>
  <cols>
    <col width="27" customWidth="1" min="1" max="1"/>
    <col width="105" customWidth="1" min="2" max="2"/>
    <col width="3" customWidth="1" min="3" max="3"/>
    <col width="3" customWidth="1" min="4" max="4"/>
    <col width="3" customWidth="1" min="5" max="5"/>
    <col width="3" customWidth="1" min="6" max="6"/>
  </cols>
  <sheetData>
    <row r="1" ht="28" customHeight="1">
      <c r="A1" s="15" t="inlineStr">
        <is>
          <t>FERS Retirement Savings Tracker Instructions</t>
        </is>
      </c>
    </row>
    <row r="2"/>
    <row r="3">
      <c r="A3" s="1" t="inlineStr">
        <is>
          <t>Topic</t>
        </is>
      </c>
      <c r="B3" s="1" t="inlineStr">
        <is>
          <t>Guidance</t>
        </is>
      </c>
    </row>
    <row r="4" ht="54" customHeight="1">
      <c r="A4" s="27" t="inlineStr">
        <is>
          <t>Contribution Tracker</t>
        </is>
      </c>
      <c r="B4" s="27" t="inlineStr">
        <is>
          <t>Enter a new monthly pay-period record in the next available row or replace an existing record. Complete the pale-yellow input cells for the ID, date, employee, agency, location, annual salary, Traditional TSP percentage, and Roth TSP percentage.</t>
        </is>
      </c>
    </row>
    <row r="5" ht="54" customHeight="1">
      <c r="A5" s="24" t="inlineStr">
        <is>
          <t>Traditional TSP and Roth TSP</t>
        </is>
      </c>
      <c r="B5" s="24" t="inlineStr">
        <is>
          <t>Traditional TSP contributions are generally made before federal income tax, while Roth TSP contributions are made after tax. Your total employee contribution rate is the combined Traditional TSP and Roth TSP percentage.</t>
        </is>
      </c>
    </row>
    <row r="6" ht="54" customHeight="1">
      <c r="A6" s="27" t="inlineStr">
        <is>
          <t>Agency Contributions</t>
        </is>
      </c>
      <c r="B6" s="27" t="inlineStr">
        <is>
          <t>Agency automatic contributions are estimated using the editable automatic contribution assumption. Agency matching contributions are estimated using the editable matching schedule on the Dashboard based on the combined employee contribution rate.</t>
        </is>
      </c>
    </row>
    <row r="7" ht="54" customHeight="1">
      <c r="A7" s="24" t="inlineStr">
        <is>
          <t>FERS Pension Estimate</t>
        </is>
      </c>
      <c r="B7" s="24" t="inlineStr">
        <is>
          <t>The estimated monthly FERS pension uses annual salary, service credit recorded for the pay period, and the editable FERS pension multiplier. It is a simplified planning estimate and is not an official retirement calculation.</t>
        </is>
      </c>
    </row>
    <row r="8" ht="54" customHeight="1">
      <c r="A8" s="27" t="inlineStr">
        <is>
          <t>Updating Assumptions</t>
        </is>
      </c>
      <c r="B8" s="27" t="inlineStr">
        <is>
          <t>Update annual salary and contribution rates on the Contribution Tracker. Update the pension multiplier, target employee contribution rate, automatic agency contribution, and matching schedule in the pale-yellow Dashboard assumption cells.</t>
        </is>
      </c>
    </row>
    <row r="9" ht="54" customHeight="1">
      <c r="A9" s="24" t="inlineStr">
        <is>
          <t>Readiness Status</t>
        </is>
      </c>
      <c r="B9" s="24" t="inlineStr">
        <is>
          <t>Monthly Status compares the calculated employee contribution rate with the Dashboard target rate. Green On Track records meet or exceed the target. Red Review Contribution records are below the target.</t>
        </is>
      </c>
    </row>
    <row r="10" ht="54" customHeight="1">
      <c r="A10" s="27" t="inlineStr">
        <is>
          <t>Official Verification</t>
        </is>
      </c>
      <c r="B10" s="27" t="inlineStr">
        <is>
          <t>Federal retirement rules, contribution limits, agency matching, vesting, service credit, pension eligibility, and TSP provisions may change. Confirm current information through official OPM, TSP, and agency resources.</t>
        </is>
      </c>
    </row>
  </sheetData>
  <mergeCells count="1">
    <mergeCell ref="A1:F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2026-09-06T20:35:54Z</dcterms:created>
  <dcterms:modified xmlns:dcterms="http://purl.org/dc/terms/" xmlns:xsi="http://www.w3.org/2001/XMLSchema-instance" xsi:type="dcterms:W3CDTF">2026-09-06T20:35:54Z</dcterms:modified>
</cp:coreProperties>
</file>