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actions" sheetId="1" state="visible" r:id="rId1"/>
    <sheet xmlns:r="http://schemas.openxmlformats.org/officeDocument/2006/relationships" name="Summary Dashboard" sheetId="2" state="visible" r:id="rId2"/>
    <sheet xmlns:r="http://schemas.openxmlformats.org/officeDocument/2006/relationships" name="Fee &amp; Tax Guide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MM/DD/YYYY"/>
    <numFmt numFmtId="165" formatCode="&quot;$&quot;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0"/>
    </font>
    <font>
      <name val="Calibri"/>
      <b val="1"/>
      <sz val="10"/>
    </font>
    <font>
      <name val="Calibri"/>
      <b val="1"/>
      <sz val="11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E2E8F0"/>
      </patternFill>
    </fill>
    <fill>
      <patternFill patternType="solid">
        <fgColor rgb="00D80621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165" fontId="3" fillId="3" borderId="1" applyAlignment="1" pivotButton="0" quotePrefix="0" xfId="0">
      <alignment horizontal="right" vertical="center"/>
    </xf>
    <xf numFmtId="1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right" vertical="center"/>
    </xf>
    <xf numFmtId="10" fontId="3" fillId="5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center" vertical="center" wrapText="1"/>
    </xf>
    <xf numFmtId="165" fontId="4" fillId="2" borderId="1" applyAlignment="1" pivotButton="0" quotePrefix="0" xfId="0">
      <alignment horizontal="center" vertical="center" wrapText="1"/>
    </xf>
    <xf numFmtId="10" fontId="4" fillId="2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0" fontId="4" fillId="7" borderId="0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left" vertical="center"/>
    </xf>
    <xf numFmtId="0" fontId="6" fillId="4" borderId="1" applyAlignment="1" pivotButton="0" quotePrefix="0" xfId="0">
      <alignment horizontal="right" vertical="center"/>
    </xf>
    <xf numFmtId="165" fontId="6" fillId="4" borderId="1" applyAlignment="1" pivotButton="0" quotePrefix="0" xfId="0">
      <alignment horizontal="right" vertical="center"/>
    </xf>
    <xf numFmtId="10" fontId="6" fillId="4" borderId="1" applyAlignment="1" pivotButton="0" quotePrefix="0" xfId="0">
      <alignment horizontal="right" vertical="center"/>
    </xf>
    <xf numFmtId="10" fontId="3" fillId="5" borderId="1" applyAlignment="1" pivotButton="0" quotePrefix="0" xfId="0">
      <alignment horizontal="right" vertical="center"/>
    </xf>
    <xf numFmtId="10" fontId="3" fillId="3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 wrapText="1"/>
    </xf>
    <xf numFmtId="0" fontId="2" fillId="2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name val="Calibri"/>
        <b val="1"/>
        <color rgb="0016A34A"/>
      </font>
      <fill>
        <patternFill patternType="solid">
          <fgColor rgb="00D1FAE5"/>
        </patternFill>
      </fill>
    </dxf>
    <dxf>
      <font>
        <name val="Calibri"/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Profit — Jan to Mar 2026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 Dashboard'!F17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'Summary Dashboard'!$A$18:$A$20</f>
            </numRef>
          </cat>
          <val>
            <numRef>
              <f>'Summary Dashboard'!$F$18:$F$20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Profit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Expense Breakdown by Type</a:t>
            </a:r>
          </a:p>
        </rich>
      </tx>
    </title>
    <plotArea>
      <pieChart>
        <varyColors val="1"/>
        <ser>
          <idx val="0"/>
          <order val="0"/>
          <tx>
            <strRef>
              <f>'Summary Dashboard'!B23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E293B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80621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6366F1"/>
              </a:solidFill>
              <a:ln xmlns:a="http://schemas.openxmlformats.org/drawingml/2006/main">
                <a:prstDash val="solid"/>
              </a:ln>
            </spPr>
          </dPt>
          <cat>
            <numRef>
              <f>'Summary Dashboard'!$A$24:$A$28</f>
            </numRef>
          </cat>
          <val>
            <numRef>
              <f>'Summary Dashboard'!$B$24:$B$28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17</row>
      <rowOff>0</rowOff>
    </from>
    <ext cx="648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26" customWidth="1" min="3" max="3"/>
    <col width="18" customWidth="1" min="4" max="4"/>
    <col width="16" customWidth="1" min="5" max="5"/>
    <col width="14" customWidth="1" min="6" max="6"/>
    <col width="14" customWidth="1" min="7" max="7"/>
    <col width="10" customWidth="1" min="8" max="8"/>
    <col width="14" customWidth="1" min="9" max="9"/>
    <col width="12" customWidth="1" min="10" max="10"/>
    <col width="16" customWidth="1" min="11" max="11"/>
    <col width="20" customWidth="1" min="12" max="12"/>
    <col width="24" customWidth="1" min="13" max="13"/>
    <col width="12" customWidth="1" min="14" max="14"/>
    <col width="18" customWidth="1" min="15" max="15"/>
    <col width="20" customWidth="1" min="16" max="16"/>
    <col width="20" customWidth="1" min="17" max="17"/>
    <col width="14" customWidth="1" min="18" max="18"/>
    <col width="16" customWidth="1" min="19" max="19"/>
    <col width="12" customWidth="1" min="20" max="20"/>
    <col width="16" customWidth="1" min="21" max="21"/>
    <col width="14" customWidth="1" min="22" max="22"/>
    <col width="22" customWidth="1" min="23" max="23"/>
  </cols>
  <sheetData>
    <row r="1" ht="32" customHeight="1">
      <c r="A1" s="1" t="inlineStr">
        <is>
          <t>Etsy Shop Seller Profit Tracker — Transactions</t>
        </is>
      </c>
    </row>
    <row r="2" ht="40" customHeight="1">
      <c r="A2" s="2" t="inlineStr">
        <is>
          <t>Order ID</t>
        </is>
      </c>
      <c r="B2" s="2" t="inlineStr">
        <is>
          <t>Order Date</t>
        </is>
      </c>
      <c r="C2" s="2" t="inlineStr">
        <is>
          <t>Item Name</t>
        </is>
      </c>
      <c r="D2" s="2" t="inlineStr">
        <is>
          <t>Category</t>
        </is>
      </c>
      <c r="E2" s="2" t="inlineStr">
        <is>
          <t>Customer City</t>
        </is>
      </c>
      <c r="F2" s="2" t="inlineStr">
        <is>
          <t>Customer State</t>
        </is>
      </c>
      <c r="G2" s="2" t="inlineStr">
        <is>
          <t>Order Channel</t>
        </is>
      </c>
      <c r="H2" s="2" t="inlineStr">
        <is>
          <t>Units Sold</t>
        </is>
      </c>
      <c r="I2" s="2" t="inlineStr">
        <is>
          <t>Gross Sales ($)</t>
        </is>
      </c>
      <c r="J2" s="2" t="inlineStr">
        <is>
          <t>Discounts ($)</t>
        </is>
      </c>
      <c r="K2" s="2" t="inlineStr">
        <is>
          <t>Shipping Charged ($)</t>
        </is>
      </c>
      <c r="L2" s="2" t="inlineStr">
        <is>
          <t>Etsy Transaction Fee ($)</t>
        </is>
      </c>
      <c r="M2" s="2" t="inlineStr">
        <is>
          <t>Etsy Payment Processing Fee ($)</t>
        </is>
      </c>
      <c r="N2" s="2" t="inlineStr">
        <is>
          <t>Etsy Ads ($)</t>
        </is>
      </c>
      <c r="O2" s="2" t="inlineStr">
        <is>
          <t>Shipping Label Cost ($)</t>
        </is>
      </c>
      <c r="P2" s="2" t="inlineStr">
        <is>
          <t>Product Cost / COGS ($)</t>
        </is>
      </c>
      <c r="Q2" s="2" t="inlineStr">
        <is>
          <t>Sales Tax Collected ($)</t>
        </is>
      </c>
      <c r="R2" s="2" t="inlineStr">
        <is>
          <t>Net Revenue ($)</t>
        </is>
      </c>
      <c r="S2" s="2" t="inlineStr">
        <is>
          <t>Total Expenses ($)</t>
        </is>
      </c>
      <c r="T2" s="2" t="inlineStr">
        <is>
          <t>Profit ($)</t>
        </is>
      </c>
      <c r="U2" s="2" t="inlineStr">
        <is>
          <t>Profit Margin (%)</t>
        </is>
      </c>
      <c r="V2" s="2" t="inlineStr">
        <is>
          <t>Profit Status</t>
        </is>
      </c>
      <c r="W2" s="2" t="inlineStr">
        <is>
          <t>Notes</t>
        </is>
      </c>
    </row>
    <row r="3">
      <c r="A3" s="3" t="inlineStr">
        <is>
          <t>ETY-1001</t>
        </is>
      </c>
      <c r="B3" s="4" t="inlineStr">
        <is>
          <t>01/08/2026</t>
        </is>
      </c>
      <c r="C3" s="5" t="inlineStr">
        <is>
          <t>Personalized Leather Keychain</t>
        </is>
      </c>
      <c r="D3" s="3" t="inlineStr">
        <is>
          <t>Accessories</t>
        </is>
      </c>
      <c r="E3" s="3" t="inlineStr">
        <is>
          <t>Austin</t>
        </is>
      </c>
      <c r="F3" s="3" t="inlineStr">
        <is>
          <t>TX</t>
        </is>
      </c>
      <c r="G3" s="3" t="inlineStr">
        <is>
          <t>Etsy.com</t>
        </is>
      </c>
      <c r="H3" s="3" t="n">
        <v>2</v>
      </c>
      <c r="I3" s="6" t="n">
        <v>34</v>
      </c>
      <c r="J3" s="6" t="n">
        <v>0</v>
      </c>
      <c r="K3" s="6" t="n">
        <v>5</v>
      </c>
      <c r="L3" s="6" t="n">
        <v>2.21</v>
      </c>
      <c r="M3" s="6" t="n">
        <v>1.27</v>
      </c>
      <c r="N3" s="6" t="n">
        <v>0.5</v>
      </c>
      <c r="O3" s="6" t="n">
        <v>3.5</v>
      </c>
      <c r="P3" s="6" t="n">
        <v>8</v>
      </c>
      <c r="Q3" s="6" t="n">
        <v>0</v>
      </c>
      <c r="R3" s="6">
        <f>I3-J3+K3-Q3</f>
        <v/>
      </c>
      <c r="S3" s="6">
        <f>L3+M3+N3+O3+P3</f>
        <v/>
      </c>
      <c r="T3" s="6">
        <f>R3-S3</f>
        <v/>
      </c>
      <c r="U3" s="7">
        <f>IFERROR(IF(I3=0,0,T3/I3),0)</f>
        <v/>
      </c>
      <c r="V3" s="3">
        <f>IF(T3&gt;=0,"Profitable","Loss")</f>
        <v/>
      </c>
      <c r="W3" s="8" t="inlineStr">
        <is>
          <t>Custom engraving included</t>
        </is>
      </c>
    </row>
    <row r="4">
      <c r="A4" s="9" t="inlineStr">
        <is>
          <t>ETY-1002</t>
        </is>
      </c>
      <c r="B4" s="10" t="inlineStr">
        <is>
          <t>01/11/2026</t>
        </is>
      </c>
      <c r="C4" s="11" t="inlineStr">
        <is>
          <t>Ceramic Mug Set</t>
        </is>
      </c>
      <c r="D4" s="9" t="inlineStr">
        <is>
          <t>Home &amp; Kitchen</t>
        </is>
      </c>
      <c r="E4" s="9" t="inlineStr">
        <is>
          <t>Denver</t>
        </is>
      </c>
      <c r="F4" s="9" t="inlineStr">
        <is>
          <t>CO</t>
        </is>
      </c>
      <c r="G4" s="9" t="inlineStr">
        <is>
          <t>Etsy.com</t>
        </is>
      </c>
      <c r="H4" s="9" t="n">
        <v>1</v>
      </c>
      <c r="I4" s="12" t="n">
        <v>42</v>
      </c>
      <c r="J4" s="12" t="n">
        <v>2</v>
      </c>
      <c r="K4" s="12" t="n">
        <v>6.5</v>
      </c>
      <c r="L4" s="12" t="n">
        <v>2.6</v>
      </c>
      <c r="M4" s="12" t="n">
        <v>1.52</v>
      </c>
      <c r="N4" s="12" t="n">
        <v>1</v>
      </c>
      <c r="O4" s="12" t="n">
        <v>5.25</v>
      </c>
      <c r="P4" s="12" t="n">
        <v>12</v>
      </c>
      <c r="Q4" s="12" t="n">
        <v>0</v>
      </c>
      <c r="R4" s="12">
        <f>I4-J4+K4-Q4</f>
        <v/>
      </c>
      <c r="S4" s="12">
        <f>L4+M4+N4+O4+P4</f>
        <v/>
      </c>
      <c r="T4" s="12">
        <f>R4-S4</f>
        <v/>
      </c>
      <c r="U4" s="13">
        <f>IFERROR(IF(I4=0,0,T4/I4),0)</f>
        <v/>
      </c>
      <c r="V4" s="9">
        <f>IF(T4&gt;=0,"Profitable","Loss")</f>
        <v/>
      </c>
      <c r="W4" s="8" t="inlineStr">
        <is>
          <t>2-pack order; slight discount applied</t>
        </is>
      </c>
    </row>
    <row r="5">
      <c r="A5" s="3" t="inlineStr">
        <is>
          <t>ETY-1003</t>
        </is>
      </c>
      <c r="B5" s="4" t="inlineStr">
        <is>
          <t>01/15/2026</t>
        </is>
      </c>
      <c r="C5" s="5" t="inlineStr">
        <is>
          <t>Digital Planner Bundle</t>
        </is>
      </c>
      <c r="D5" s="3" t="inlineStr">
        <is>
          <t>Digital Downloads</t>
        </is>
      </c>
      <c r="E5" s="3" t="inlineStr">
        <is>
          <t>Columbus</t>
        </is>
      </c>
      <c r="F5" s="3" t="inlineStr">
        <is>
          <t>OH</t>
        </is>
      </c>
      <c r="G5" s="3" t="inlineStr">
        <is>
          <t>Etsy.com</t>
        </is>
      </c>
      <c r="H5" s="3" t="n">
        <v>3</v>
      </c>
      <c r="I5" s="6" t="n">
        <v>27</v>
      </c>
      <c r="J5" s="6" t="n">
        <v>0</v>
      </c>
      <c r="K5" s="6" t="n">
        <v>0</v>
      </c>
      <c r="L5" s="6" t="n">
        <v>1.76</v>
      </c>
      <c r="M5" s="6" t="n">
        <v>1.06</v>
      </c>
      <c r="N5" s="6" t="n">
        <v>0.75</v>
      </c>
      <c r="O5" s="6" t="n">
        <v>0</v>
      </c>
      <c r="P5" s="6" t="n">
        <v>3</v>
      </c>
      <c r="Q5" s="6" t="n">
        <v>0</v>
      </c>
      <c r="R5" s="6">
        <f>I5-J5+K5-Q5</f>
        <v/>
      </c>
      <c r="S5" s="6">
        <f>L5+M5+N5+O5+P5</f>
        <v/>
      </c>
      <c r="T5" s="6">
        <f>R5-S5</f>
        <v/>
      </c>
      <c r="U5" s="7">
        <f>IFERROR(IF(I5=0,0,T5/I5),0)</f>
        <v/>
      </c>
      <c r="V5" s="3">
        <f>IF(T5&gt;=0,"Profitable","Loss")</f>
        <v/>
      </c>
      <c r="W5" s="8" t="inlineStr">
        <is>
          <t>Instant download; no shipping</t>
        </is>
      </c>
    </row>
    <row r="6">
      <c r="A6" s="9" t="inlineStr">
        <is>
          <t>ETY-1004</t>
        </is>
      </c>
      <c r="B6" s="10" t="inlineStr">
        <is>
          <t>01/20/2026</t>
        </is>
      </c>
      <c r="C6" s="11" t="inlineStr">
        <is>
          <t>Candle Gift Box</t>
        </is>
      </c>
      <c r="D6" s="9" t="inlineStr">
        <is>
          <t>Home Decor</t>
        </is>
      </c>
      <c r="E6" s="9" t="inlineStr">
        <is>
          <t>Phoenix</t>
        </is>
      </c>
      <c r="F6" s="9" t="inlineStr">
        <is>
          <t>AZ</t>
        </is>
      </c>
      <c r="G6" s="9" t="inlineStr">
        <is>
          <t>Etsy.com</t>
        </is>
      </c>
      <c r="H6" s="9" t="n">
        <v>1</v>
      </c>
      <c r="I6" s="12" t="n">
        <v>55</v>
      </c>
      <c r="J6" s="12" t="n">
        <v>5</v>
      </c>
      <c r="K6" s="12" t="n">
        <v>8</v>
      </c>
      <c r="L6" s="12" t="n">
        <v>3.38</v>
      </c>
      <c r="M6" s="12" t="n">
        <v>1.93</v>
      </c>
      <c r="N6" s="12" t="n">
        <v>1.5</v>
      </c>
      <c r="O6" s="12" t="n">
        <v>7.5</v>
      </c>
      <c r="P6" s="12" t="n">
        <v>18</v>
      </c>
      <c r="Q6" s="12" t="n">
        <v>0</v>
      </c>
      <c r="R6" s="12">
        <f>I6-J6+K6-Q6</f>
        <v/>
      </c>
      <c r="S6" s="12">
        <f>L6+M6+N6+O6+P6</f>
        <v/>
      </c>
      <c r="T6" s="12">
        <f>R6-S6</f>
        <v/>
      </c>
      <c r="U6" s="13">
        <f>IFERROR(IF(I6=0,0,T6/I6),0)</f>
        <v/>
      </c>
      <c r="V6" s="9">
        <f>IF(T6&gt;=0,"Profitable","Loss")</f>
        <v/>
      </c>
      <c r="W6" s="8" t="inlineStr">
        <is>
          <t>Holiday gift set</t>
        </is>
      </c>
    </row>
    <row r="7">
      <c r="A7" s="3" t="inlineStr">
        <is>
          <t>ETY-1005</t>
        </is>
      </c>
      <c r="B7" s="4" t="inlineStr">
        <is>
          <t>02/02/2026</t>
        </is>
      </c>
      <c r="C7" s="5" t="inlineStr">
        <is>
          <t>Bridal Tote Bag</t>
        </is>
      </c>
      <c r="D7" s="3" t="inlineStr">
        <is>
          <t>Weddings</t>
        </is>
      </c>
      <c r="E7" s="3" t="inlineStr">
        <is>
          <t>Atlanta</t>
        </is>
      </c>
      <c r="F7" s="3" t="inlineStr">
        <is>
          <t>GA</t>
        </is>
      </c>
      <c r="G7" s="3" t="inlineStr">
        <is>
          <t>Etsy.com</t>
        </is>
      </c>
      <c r="H7" s="3" t="n">
        <v>1</v>
      </c>
      <c r="I7" s="6" t="n">
        <v>68</v>
      </c>
      <c r="J7" s="6" t="n">
        <v>0</v>
      </c>
      <c r="K7" s="6" t="n">
        <v>10</v>
      </c>
      <c r="L7" s="6" t="n">
        <v>4.42</v>
      </c>
      <c r="M7" s="6" t="n">
        <v>2.29</v>
      </c>
      <c r="N7" s="6" t="n">
        <v>2</v>
      </c>
      <c r="O7" s="6" t="n">
        <v>9</v>
      </c>
      <c r="P7" s="6" t="n">
        <v>22</v>
      </c>
      <c r="Q7" s="6" t="n">
        <v>0</v>
      </c>
      <c r="R7" s="6">
        <f>I7-J7+K7-Q7</f>
        <v/>
      </c>
      <c r="S7" s="6">
        <f>L7+M7+N7+O7+P7</f>
        <v/>
      </c>
      <c r="T7" s="6">
        <f>R7-S7</f>
        <v/>
      </c>
      <c r="U7" s="7">
        <f>IFERROR(IF(I7=0,0,T7/I7),0)</f>
        <v/>
      </c>
      <c r="V7" s="3">
        <f>IF(T7&gt;=0,"Profitable","Loss")</f>
        <v/>
      </c>
      <c r="W7" s="8" t="inlineStr">
        <is>
          <t>Custom monogram</t>
        </is>
      </c>
    </row>
    <row r="8">
      <c r="A8" s="9" t="inlineStr">
        <is>
          <t>ETY-1006</t>
        </is>
      </c>
      <c r="B8" s="10" t="inlineStr">
        <is>
          <t>02/08/2026</t>
        </is>
      </c>
      <c r="C8" s="11" t="inlineStr">
        <is>
          <t>Wall Art Print</t>
        </is>
      </c>
      <c r="D8" s="9" t="inlineStr">
        <is>
          <t>Art &amp; Collectibles</t>
        </is>
      </c>
      <c r="E8" s="9" t="inlineStr">
        <is>
          <t>Seattle</t>
        </is>
      </c>
      <c r="F8" s="9" t="inlineStr">
        <is>
          <t>WA</t>
        </is>
      </c>
      <c r="G8" s="9" t="inlineStr">
        <is>
          <t>Etsy.com</t>
        </is>
      </c>
      <c r="H8" s="9" t="n">
        <v>2</v>
      </c>
      <c r="I8" s="12" t="n">
        <v>38</v>
      </c>
      <c r="J8" s="12" t="n">
        <v>3</v>
      </c>
      <c r="K8" s="12" t="n">
        <v>5.5</v>
      </c>
      <c r="L8" s="12" t="n">
        <v>2.28</v>
      </c>
      <c r="M8" s="12" t="n">
        <v>1.39</v>
      </c>
      <c r="N8" s="12" t="n">
        <v>1</v>
      </c>
      <c r="O8" s="12" t="n">
        <v>4.25</v>
      </c>
      <c r="P8" s="12" t="n">
        <v>9</v>
      </c>
      <c r="Q8" s="12" t="n">
        <v>0</v>
      </c>
      <c r="R8" s="12">
        <f>I8-J8+K8-Q8</f>
        <v/>
      </c>
      <c r="S8" s="12">
        <f>L8+M8+N8+O8+P8</f>
        <v/>
      </c>
      <c r="T8" s="12">
        <f>R8-S8</f>
        <v/>
      </c>
      <c r="U8" s="13">
        <f>IFERROR(IF(I8=0,0,T8/I8),0)</f>
        <v/>
      </c>
      <c r="V8" s="9">
        <f>IF(T8&gt;=0,"Profitable","Loss")</f>
        <v/>
      </c>
      <c r="W8" s="8" t="inlineStr">
        <is>
          <t>Set of 2 prints</t>
        </is>
      </c>
    </row>
    <row r="9">
      <c r="A9" s="3" t="inlineStr">
        <is>
          <t>ETY-1007</t>
        </is>
      </c>
      <c r="B9" s="4" t="inlineStr">
        <is>
          <t>02/14/2026</t>
        </is>
      </c>
      <c r="C9" s="5" t="inlineStr">
        <is>
          <t>Engraved Cutting Board</t>
        </is>
      </c>
      <c r="D9" s="3" t="inlineStr">
        <is>
          <t>Kitchen &amp; Dining</t>
        </is>
      </c>
      <c r="E9" s="3" t="inlineStr">
        <is>
          <t>Nashville</t>
        </is>
      </c>
      <c r="F9" s="3" t="inlineStr">
        <is>
          <t>TN</t>
        </is>
      </c>
      <c r="G9" s="3" t="inlineStr">
        <is>
          <t>Etsy.com</t>
        </is>
      </c>
      <c r="H9" s="3" t="n">
        <v>1</v>
      </c>
      <c r="I9" s="6" t="n">
        <v>75</v>
      </c>
      <c r="J9" s="6" t="n">
        <v>0</v>
      </c>
      <c r="K9" s="6" t="n">
        <v>12</v>
      </c>
      <c r="L9" s="6" t="n">
        <v>4.88</v>
      </c>
      <c r="M9" s="6" t="n">
        <v>2.63</v>
      </c>
      <c r="N9" s="6" t="n">
        <v>3</v>
      </c>
      <c r="O9" s="6" t="n">
        <v>11</v>
      </c>
      <c r="P9" s="6" t="n">
        <v>25</v>
      </c>
      <c r="Q9" s="6" t="n">
        <v>0</v>
      </c>
      <c r="R9" s="6">
        <f>I9-J9+K9-Q9</f>
        <v/>
      </c>
      <c r="S9" s="6">
        <f>L9+M9+N9+O9+P9</f>
        <v/>
      </c>
      <c r="T9" s="6">
        <f>R9-S9</f>
        <v/>
      </c>
      <c r="U9" s="7">
        <f>IFERROR(IF(I9=0,0,T9/I9),0)</f>
        <v/>
      </c>
      <c r="V9" s="3">
        <f>IF(T9&gt;=0,"Profitable","Loss")</f>
        <v/>
      </c>
      <c r="W9" s="8" t="inlineStr">
        <is>
          <t>Valentine's Day special</t>
        </is>
      </c>
    </row>
    <row r="10">
      <c r="A10" s="9" t="inlineStr">
        <is>
          <t>ETY-1008</t>
        </is>
      </c>
      <c r="B10" s="10" t="inlineStr">
        <is>
          <t>02/19/2026</t>
        </is>
      </c>
      <c r="C10" s="11" t="inlineStr">
        <is>
          <t>Crochet Baby Blanket</t>
        </is>
      </c>
      <c r="D10" s="9" t="inlineStr">
        <is>
          <t>Baby &amp; Toddler</t>
        </is>
      </c>
      <c r="E10" s="9" t="inlineStr">
        <is>
          <t>Charlotte</t>
        </is>
      </c>
      <c r="F10" s="9" t="inlineStr">
        <is>
          <t>NC</t>
        </is>
      </c>
      <c r="G10" s="9" t="inlineStr">
        <is>
          <t>Etsy.com</t>
        </is>
      </c>
      <c r="H10" s="9" t="n">
        <v>1</v>
      </c>
      <c r="I10" s="12" t="n">
        <v>60</v>
      </c>
      <c r="J10" s="12" t="n">
        <v>5</v>
      </c>
      <c r="K10" s="12" t="n">
        <v>8</v>
      </c>
      <c r="L10" s="12" t="n">
        <v>3.58</v>
      </c>
      <c r="M10" s="12" t="n">
        <v>2.03</v>
      </c>
      <c r="N10" s="12" t="n">
        <v>1.5</v>
      </c>
      <c r="O10" s="12" t="n">
        <v>7</v>
      </c>
      <c r="P10" s="12" t="n">
        <v>20</v>
      </c>
      <c r="Q10" s="12" t="n">
        <v>0</v>
      </c>
      <c r="R10" s="12">
        <f>I10-J10+K10-Q10</f>
        <v/>
      </c>
      <c r="S10" s="12">
        <f>L10+M10+N10+O10+P10</f>
        <v/>
      </c>
      <c r="T10" s="12">
        <f>R10-S10</f>
        <v/>
      </c>
      <c r="U10" s="13">
        <f>IFERROR(IF(I10=0,0,T10/I10),0)</f>
        <v/>
      </c>
      <c r="V10" s="9">
        <f>IF(T10&gt;=0,"Profitable","Loss")</f>
        <v/>
      </c>
      <c r="W10" s="8" t="inlineStr">
        <is>
          <t>Hand-knit; custom color</t>
        </is>
      </c>
    </row>
    <row r="11">
      <c r="A11" s="3" t="inlineStr">
        <is>
          <t>ETY-1009</t>
        </is>
      </c>
      <c r="B11" s="4" t="inlineStr">
        <is>
          <t>03/03/2026</t>
        </is>
      </c>
      <c r="C11" s="5" t="inlineStr">
        <is>
          <t>Sticker Pack</t>
        </is>
      </c>
      <c r="D11" s="3" t="inlineStr">
        <is>
          <t>Stationery &amp; Paper</t>
        </is>
      </c>
      <c r="E11" s="3" t="inlineStr">
        <is>
          <t>Portland</t>
        </is>
      </c>
      <c r="F11" s="3" t="inlineStr">
        <is>
          <t>OR</t>
        </is>
      </c>
      <c r="G11" s="3" t="inlineStr">
        <is>
          <t>Etsy.com</t>
        </is>
      </c>
      <c r="H11" s="3" t="n">
        <v>5</v>
      </c>
      <c r="I11" s="6" t="n">
        <v>18</v>
      </c>
      <c r="J11" s="6" t="n">
        <v>0</v>
      </c>
      <c r="K11" s="6" t="n">
        <v>3</v>
      </c>
      <c r="L11" s="6" t="n">
        <v>1.17</v>
      </c>
      <c r="M11" s="6" t="n">
        <v>0.79</v>
      </c>
      <c r="N11" s="6" t="n">
        <v>0.5</v>
      </c>
      <c r="O11" s="6" t="n">
        <v>2</v>
      </c>
      <c r="P11" s="6" t="n">
        <v>3.5</v>
      </c>
      <c r="Q11" s="6" t="n">
        <v>0</v>
      </c>
      <c r="R11" s="6">
        <f>I11-J11+K11-Q11</f>
        <v/>
      </c>
      <c r="S11" s="6">
        <f>L11+M11+N11+O11+P11</f>
        <v/>
      </c>
      <c r="T11" s="6">
        <f>R11-S11</f>
        <v/>
      </c>
      <c r="U11" s="7">
        <f>IFERROR(IF(I11=0,0,T11/I11),0)</f>
        <v/>
      </c>
      <c r="V11" s="3">
        <f>IF(T11&gt;=0,"Profitable","Loss")</f>
        <v/>
      </c>
      <c r="W11" s="8" t="inlineStr">
        <is>
          <t>5-pack assorted designs</t>
        </is>
      </c>
    </row>
    <row r="12">
      <c r="A12" s="9" t="inlineStr">
        <is>
          <t>ETY-1010</t>
        </is>
      </c>
      <c r="B12" s="10" t="inlineStr">
        <is>
          <t>03/10/2026</t>
        </is>
      </c>
      <c r="C12" s="11" t="inlineStr">
        <is>
          <t>Jewelry Organizer</t>
        </is>
      </c>
      <c r="D12" s="9" t="inlineStr">
        <is>
          <t>Jewelry</t>
        </is>
      </c>
      <c r="E12" s="9" t="inlineStr">
        <is>
          <t>Tampa</t>
        </is>
      </c>
      <c r="F12" s="9" t="inlineStr">
        <is>
          <t>FL</t>
        </is>
      </c>
      <c r="G12" s="9" t="inlineStr">
        <is>
          <t>Etsy.com</t>
        </is>
      </c>
      <c r="H12" s="9" t="n">
        <v>1</v>
      </c>
      <c r="I12" s="12" t="n">
        <v>48</v>
      </c>
      <c r="J12" s="12" t="n">
        <v>0</v>
      </c>
      <c r="K12" s="12" t="n">
        <v>7</v>
      </c>
      <c r="L12" s="12" t="n">
        <v>3.12</v>
      </c>
      <c r="M12" s="12" t="n">
        <v>1.69</v>
      </c>
      <c r="N12" s="12" t="n">
        <v>1.25</v>
      </c>
      <c r="O12" s="12" t="n">
        <v>6</v>
      </c>
      <c r="P12" s="12" t="n">
        <v>15</v>
      </c>
      <c r="Q12" s="12" t="n">
        <v>0</v>
      </c>
      <c r="R12" s="12">
        <f>I12-J12+K12-Q12</f>
        <v/>
      </c>
      <c r="S12" s="12">
        <f>L12+M12+N12+O12+P12</f>
        <v/>
      </c>
      <c r="T12" s="12">
        <f>R12-S12</f>
        <v/>
      </c>
      <c r="U12" s="13">
        <f>IFERROR(IF(I12=0,0,T12/I12),0)</f>
        <v/>
      </c>
      <c r="V12" s="9">
        <f>IF(T12&gt;=0,"Profitable","Loss")</f>
        <v/>
      </c>
      <c r="W12" s="8" t="inlineStr">
        <is>
          <t>Velvet-lined tray included</t>
        </is>
      </c>
    </row>
    <row r="13">
      <c r="A13" s="14" t="inlineStr">
        <is>
          <t>TOTALS</t>
        </is>
      </c>
      <c r="B13" s="14" t="n"/>
      <c r="C13" s="14" t="n"/>
      <c r="D13" s="14" t="n"/>
      <c r="E13" s="14" t="n"/>
      <c r="F13" s="14" t="n"/>
      <c r="G13" s="14" t="n"/>
      <c r="H13" s="15">
        <f>SUM(H3:H12)</f>
        <v/>
      </c>
      <c r="I13" s="15">
        <f>SUM(I3:I12)</f>
        <v/>
      </c>
      <c r="J13" s="15">
        <f>SUM(J3:J12)</f>
        <v/>
      </c>
      <c r="K13" s="15">
        <f>SUM(K3:K12)</f>
        <v/>
      </c>
      <c r="L13" s="15">
        <f>SUM(L3:L12)</f>
        <v/>
      </c>
      <c r="M13" s="15">
        <f>SUM(M3:M12)</f>
        <v/>
      </c>
      <c r="N13" s="15">
        <f>SUM(N3:N12)</f>
        <v/>
      </c>
      <c r="O13" s="15">
        <f>SUM(O3:O12)</f>
        <v/>
      </c>
      <c r="P13" s="15">
        <f>SUM(P3:P12)</f>
        <v/>
      </c>
      <c r="Q13" s="15">
        <f>SUM(Q3:Q12)</f>
        <v/>
      </c>
      <c r="R13" s="15">
        <f>SUM(R3:R12)</f>
        <v/>
      </c>
      <c r="S13" s="15">
        <f>SUM(S3:S12)</f>
        <v/>
      </c>
      <c r="T13" s="15">
        <f>SUM(T3:T12)</f>
        <v/>
      </c>
      <c r="U13" s="16">
        <f>AVERAGE(U3:U12)</f>
        <v/>
      </c>
      <c r="V13" s="14" t="n"/>
      <c r="W13" s="14" t="n"/>
    </row>
    <row r="14">
      <c r="A14" s="17" t="inlineStr">
        <is>
          <t>Profitable Orders</t>
        </is>
      </c>
      <c r="B14" s="17">
        <f>COUNTIF(V3:V12,"Profitable")</f>
        <v/>
      </c>
      <c r="C14" s="17" t="inlineStr">
        <is>
          <t>Loss Orders</t>
        </is>
      </c>
      <c r="D14" s="17">
        <f>COUNTIF(V3:V12,"Loss")</f>
        <v/>
      </c>
    </row>
  </sheetData>
  <mergeCells count="1">
    <mergeCell ref="A1:W1"/>
  </mergeCells>
  <conditionalFormatting sqref="T3:T12">
    <cfRule type="expression" priority="1" dxfId="0" stopIfTrue="1">
      <formula>T3&gt;=0</formula>
    </cfRule>
    <cfRule type="expression" priority="2" dxfId="1" stopIfTrue="1">
      <formula>T3&lt;0</formula>
    </cfRule>
  </conditionalFormatting>
  <conditionalFormatting sqref="V3:V12">
    <cfRule type="expression" priority="3" dxfId="0" stopIfTrue="1">
      <formula>V3="Profitable"</formula>
    </cfRule>
    <cfRule type="expression" priority="4" dxfId="1" stopIfTrue="1">
      <formula>V3="Loss"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16" customWidth="1" min="3" max="3"/>
    <col width="16" customWidth="1" min="4" max="4"/>
    <col width="16" customWidth="1" min="5" max="5"/>
    <col width="14" customWidth="1" min="6" max="6"/>
    <col width="20" customWidth="1" min="7" max="7"/>
  </cols>
  <sheetData>
    <row r="1" ht="32" customHeight="1">
      <c r="A1" s="1" t="inlineStr">
        <is>
          <t>Etsy Shop Seller Profit Tracker — Summary Dashboard</t>
        </is>
      </c>
    </row>
    <row r="2" ht="22" customHeight="1">
      <c r="A2" s="18" t="inlineStr">
        <is>
          <t>Key Performance Indicators — Jan to Mar 2026</t>
        </is>
      </c>
    </row>
    <row r="3"/>
    <row r="4">
      <c r="A4" s="19" t="inlineStr">
        <is>
          <t>Total Orders</t>
        </is>
      </c>
      <c r="B4" s="20">
        <f>COUNTA(Transactions!A3:A12)</f>
        <v/>
      </c>
    </row>
    <row r="5">
      <c r="A5" s="19" t="inlineStr">
        <is>
          <t>Total Gross Sales</t>
        </is>
      </c>
      <c r="B5" s="21">
        <f>SUM(Transactions!I3:I12)</f>
        <v/>
      </c>
    </row>
    <row r="6">
      <c r="A6" s="19" t="inlineStr">
        <is>
          <t>Total Net Revenue</t>
        </is>
      </c>
      <c r="B6" s="21">
        <f>SUM(Transactions!R3:R12)</f>
        <v/>
      </c>
    </row>
    <row r="7">
      <c r="A7" s="19" t="inlineStr">
        <is>
          <t>Total Expenses</t>
        </is>
      </c>
      <c r="B7" s="21">
        <f>SUM(Transactions!S3:S12)</f>
        <v/>
      </c>
    </row>
    <row r="8">
      <c r="A8" s="19" t="inlineStr">
        <is>
          <t>Total Profit</t>
        </is>
      </c>
      <c r="B8" s="21">
        <f>SUM(Transactions!T3:T12)</f>
        <v/>
      </c>
    </row>
    <row r="9">
      <c r="A9" s="19" t="inlineStr">
        <is>
          <t>Average Profit Margin</t>
        </is>
      </c>
      <c r="B9" s="22">
        <f>IFERROR(AVERAGE(Transactions!U3:U12),0)</f>
        <v/>
      </c>
    </row>
    <row r="10">
      <c r="A10" s="19" t="inlineStr">
        <is>
          <t>Highest Profit Order</t>
        </is>
      </c>
      <c r="B10" s="21">
        <f>MAX(Transactions!T3:T12)</f>
        <v/>
      </c>
    </row>
    <row r="11">
      <c r="A11" s="19" t="inlineStr">
        <is>
          <t>Lowest Profit Order</t>
        </is>
      </c>
      <c r="B11" s="21">
        <f>MIN(Transactions!T3:T12)</f>
        <v/>
      </c>
    </row>
    <row r="12">
      <c r="A12" s="19" t="inlineStr">
        <is>
          <t>Profitable Orders</t>
        </is>
      </c>
      <c r="B12" s="20">
        <f>COUNTIF(Transactions!V3:V12,"Profitable")</f>
        <v/>
      </c>
    </row>
    <row r="13">
      <c r="A13" s="19" t="inlineStr">
        <is>
          <t>Loss Orders</t>
        </is>
      </c>
      <c r="B13" s="20">
        <f>COUNTIF(Transactions!V3:V12,"Loss")</f>
        <v/>
      </c>
    </row>
    <row r="14">
      <c r="A14" s="19" t="inlineStr">
        <is>
          <t>Overall Status</t>
        </is>
      </c>
      <c r="B14" s="20">
        <f>IF(SUM(Transactions!T3:T12)&gt;=0,"On Track","Review Expenses")</f>
        <v/>
      </c>
    </row>
    <row r="15"/>
    <row r="16">
      <c r="A16" s="18" t="inlineStr">
        <is>
          <t>Monthly Summary — 2026</t>
        </is>
      </c>
    </row>
    <row r="17">
      <c r="A17" s="2" t="inlineStr">
        <is>
          <t>Month</t>
        </is>
      </c>
      <c r="B17" s="2" t="inlineStr">
        <is>
          <t>Orders</t>
        </is>
      </c>
      <c r="C17" s="2" t="inlineStr">
        <is>
          <t>Gross Sales</t>
        </is>
      </c>
      <c r="D17" s="2" t="inlineStr">
        <is>
          <t>Net Revenue</t>
        </is>
      </c>
      <c r="E17" s="2" t="inlineStr">
        <is>
          <t>Expenses</t>
        </is>
      </c>
      <c r="F17" s="2" t="inlineStr">
        <is>
          <t>Profit</t>
        </is>
      </c>
      <c r="G17" s="2" t="inlineStr">
        <is>
          <t>Avg Profit Margin</t>
        </is>
      </c>
    </row>
    <row r="18">
      <c r="A18" s="9" t="inlineStr">
        <is>
          <t>January 2026</t>
        </is>
      </c>
      <c r="B18" s="9">
        <f>COUNTIFS(Transactions!B3:B12,"&gt;="&amp;DATE(2026,1,1),Transactions!B3:B12,"&lt;="&amp;DATE(2026,1,31))</f>
        <v/>
      </c>
      <c r="C18" s="12">
        <f>SUMPRODUCT((MONTH(Transactions!B3:B12)=1)*(YEAR(Transactions!B3:B12)=2026)*Transactions!I3:I12)</f>
        <v/>
      </c>
      <c r="D18" s="12">
        <f>SUMPRODUCT((MONTH(Transactions!B3:B12)=1)*(YEAR(Transactions!B3:B12)=2026)*Transactions!R3:R12)</f>
        <v/>
      </c>
      <c r="E18" s="12">
        <f>SUMPRODUCT((MONTH(Transactions!B3:B12)=1)*(YEAR(Transactions!B3:B12)=2026)*Transactions!S3:S12)</f>
        <v/>
      </c>
      <c r="F18" s="12">
        <f>SUMPRODUCT((MONTH(Transactions!B3:B12)=1)*(YEAR(Transactions!B3:B12)=2026)*Transactions!T3:T12)</f>
        <v/>
      </c>
      <c r="G18" s="23">
        <f>IFERROR(SUMPRODUCT((MONTH(Transactions!B3:B12)=1)*(YEAR(Transactions!B3:B12)=2026)*Transactions!U3:U12)/COUNTIFS(Transactions!B3:B12,"&gt;="&amp;DATE(2026,1,1),Transactions!B3:B12,"&lt;="&amp;DATE(2026,1,31)),0)</f>
        <v/>
      </c>
    </row>
    <row r="19">
      <c r="A19" s="3" t="inlineStr">
        <is>
          <t>February 2026</t>
        </is>
      </c>
      <c r="B19" s="3">
        <f>COUNTIFS(Transactions!B3:B12,"&gt;="&amp;DATE(2026,2,1),Transactions!B3:B12,"&lt;="&amp;DATE(2026,2,28))</f>
        <v/>
      </c>
      <c r="C19" s="6">
        <f>SUMPRODUCT((MONTH(Transactions!B3:B12)=2)*(YEAR(Transactions!B3:B12)=2026)*Transactions!I3:I12)</f>
        <v/>
      </c>
      <c r="D19" s="6">
        <f>SUMPRODUCT((MONTH(Transactions!B3:B12)=2)*(YEAR(Transactions!B3:B12)=2026)*Transactions!R3:R12)</f>
        <v/>
      </c>
      <c r="E19" s="6">
        <f>SUMPRODUCT((MONTH(Transactions!B3:B12)=2)*(YEAR(Transactions!B3:B12)=2026)*Transactions!S3:S12)</f>
        <v/>
      </c>
      <c r="F19" s="6">
        <f>SUMPRODUCT((MONTH(Transactions!B3:B12)=2)*(YEAR(Transactions!B3:B12)=2026)*Transactions!T3:T12)</f>
        <v/>
      </c>
      <c r="G19" s="24">
        <f>IFERROR(SUMPRODUCT((MONTH(Transactions!B3:B12)=2)*(YEAR(Transactions!B3:B12)=2026)*Transactions!U3:U12)/COUNTIFS(Transactions!B3:B12,"&gt;="&amp;DATE(2026,2,1),Transactions!B3:B12,"&lt;="&amp;DATE(2026,2,28)),0)</f>
        <v/>
      </c>
    </row>
    <row r="20">
      <c r="A20" s="9" t="inlineStr">
        <is>
          <t>March 2026</t>
        </is>
      </c>
      <c r="B20" s="9">
        <f>COUNTIFS(Transactions!B3:B12,"&gt;="&amp;DATE(2026,3,1),Transactions!B3:B12,"&lt;="&amp;DATE(2026,3,31))</f>
        <v/>
      </c>
      <c r="C20" s="12">
        <f>SUMPRODUCT((MONTH(Transactions!B3:B12)=3)*(YEAR(Transactions!B3:B12)=2026)*Transactions!I3:I12)</f>
        <v/>
      </c>
      <c r="D20" s="12">
        <f>SUMPRODUCT((MONTH(Transactions!B3:B12)=3)*(YEAR(Transactions!B3:B12)=2026)*Transactions!R3:R12)</f>
        <v/>
      </c>
      <c r="E20" s="12">
        <f>SUMPRODUCT((MONTH(Transactions!B3:B12)=3)*(YEAR(Transactions!B3:B12)=2026)*Transactions!S3:S12)</f>
        <v/>
      </c>
      <c r="F20" s="12">
        <f>SUMPRODUCT((MONTH(Transactions!B3:B12)=3)*(YEAR(Transactions!B3:B12)=2026)*Transactions!T3:T12)</f>
        <v/>
      </c>
      <c r="G20" s="23">
        <f>IFERROR(SUMPRODUCT((MONTH(Transactions!B3:B12)=3)*(YEAR(Transactions!B3:B12)=2026)*Transactions!U3:U12)/COUNTIFS(Transactions!B3:B12,"&gt;="&amp;DATE(2026,3,1),Transactions!B3:B12,"&lt;="&amp;DATE(2026,3,31)),0)</f>
        <v/>
      </c>
    </row>
    <row r="21"/>
    <row r="22">
      <c r="A22" s="18" t="inlineStr">
        <is>
          <t>Expense Breakdown by Type</t>
        </is>
      </c>
    </row>
    <row r="23">
      <c r="A23" s="2" t="inlineStr">
        <is>
          <t>Expense Type</t>
        </is>
      </c>
      <c r="B23" s="2" t="inlineStr">
        <is>
          <t>Total Amount</t>
        </is>
      </c>
    </row>
    <row r="24">
      <c r="A24" s="11" t="inlineStr">
        <is>
          <t>Etsy Transaction Fee</t>
        </is>
      </c>
      <c r="B24" s="12">
        <f>SUM(Transactions!L3:L12)</f>
        <v/>
      </c>
    </row>
    <row r="25">
      <c r="A25" s="5" t="inlineStr">
        <is>
          <t>Etsy Payment Processing Fee</t>
        </is>
      </c>
      <c r="B25" s="6">
        <f>SUM(Transactions!M3:M12)</f>
        <v/>
      </c>
    </row>
    <row r="26">
      <c r="A26" s="11" t="inlineStr">
        <is>
          <t>Etsy Ads</t>
        </is>
      </c>
      <c r="B26" s="12">
        <f>SUM(Transactions!N3:N12)</f>
        <v/>
      </c>
    </row>
    <row r="27">
      <c r="A27" s="5" t="inlineStr">
        <is>
          <t>Shipping Label Cost</t>
        </is>
      </c>
      <c r="B27" s="6">
        <f>SUM(Transactions!O3:O12)</f>
        <v/>
      </c>
    </row>
    <row r="28">
      <c r="A28" s="11" t="inlineStr">
        <is>
          <t>Product Cost / COGS</t>
        </is>
      </c>
      <c r="B28" s="12">
        <f>SUM(Transactions!P3:P12)</f>
        <v/>
      </c>
    </row>
  </sheetData>
  <mergeCells count="4">
    <mergeCell ref="A1:K1"/>
    <mergeCell ref="A2:K2"/>
    <mergeCell ref="A16:G16"/>
    <mergeCell ref="A22:G22"/>
  </mergeCells>
  <conditionalFormatting sqref="B8">
    <cfRule type="expression" priority="1" dxfId="0" stopIfTrue="1">
      <formula>B8&gt;=0</formula>
    </cfRule>
    <cfRule type="expression" priority="2" dxfId="1" stopIfTrue="1">
      <formula>B8&lt;0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2" customWidth="1" min="1" max="1"/>
    <col width="20" customWidth="1" min="2" max="2"/>
    <col width="28" customWidth="1" min="3" max="3"/>
    <col width="40" customWidth="1" min="4" max="4"/>
    <col width="14" customWidth="1" min="5" max="5"/>
    <col width="12" customWidth="1" min="6" max="6"/>
  </cols>
  <sheetData>
    <row r="1" ht="32" customHeight="1">
      <c r="A1" s="1" t="inlineStr">
        <is>
          <t>Etsy Fee &amp; U.S. Tax Reference Guide</t>
        </is>
      </c>
    </row>
    <row r="2" ht="36" customHeight="1">
      <c r="A2" s="2" t="inlineStr">
        <is>
          <t>Item</t>
        </is>
      </c>
      <c r="B2" s="2" t="inlineStr">
        <is>
          <t>Rate / Amount</t>
        </is>
      </c>
      <c r="C2" s="2" t="inlineStr">
        <is>
          <t>Applies To</t>
        </is>
      </c>
      <c r="D2" s="2" t="inlineStr">
        <is>
          <t>Notes</t>
        </is>
      </c>
      <c r="E2" s="2" t="inlineStr">
        <is>
          <t>Configured?</t>
        </is>
      </c>
      <c r="F2" s="2" t="inlineStr">
        <is>
          <t>Rate &gt; 5%?</t>
        </is>
      </c>
    </row>
    <row r="3">
      <c r="A3" s="5" t="inlineStr">
        <is>
          <t>Etsy Transaction Fee</t>
        </is>
      </c>
      <c r="B3" s="7" t="n">
        <v>0.065</v>
      </c>
      <c r="C3" s="5" t="inlineStr">
        <is>
          <t>Order subtotal</t>
        </is>
      </c>
      <c r="D3" s="5" t="inlineStr">
        <is>
          <t>6.5% of item price + shipping</t>
        </is>
      </c>
      <c r="E3" s="3">
        <f>IF(B3&lt;&gt;"","Yes","Enter Value")</f>
        <v/>
      </c>
      <c r="F3" s="3">
        <f>IF(ISNUMBER(B3),IF(B3&gt;0.05,"Yes","No"),"N/A")</f>
        <v/>
      </c>
    </row>
    <row r="4">
      <c r="A4" s="11" t="inlineStr">
        <is>
          <t>Etsy Payment Processing Fee</t>
        </is>
      </c>
      <c r="B4" s="9" t="inlineStr">
        <is>
          <t>3% + $0.25</t>
        </is>
      </c>
      <c r="C4" s="11" t="inlineStr">
        <is>
          <t>Payment total</t>
        </is>
      </c>
      <c r="D4" s="11" t="inlineStr">
        <is>
          <t>Applied per transaction via Etsy Payments</t>
        </is>
      </c>
      <c r="E4" s="9">
        <f>IF(B4&lt;&gt;"","Yes","Enter Value")</f>
        <v/>
      </c>
      <c r="F4" s="9">
        <f>IF(ISNUMBER(B4),IF(B4&gt;0.05,"Yes","No"),"N/A")</f>
        <v/>
      </c>
    </row>
    <row r="5">
      <c r="A5" s="5" t="inlineStr">
        <is>
          <t>Sales Tax Collected</t>
        </is>
      </c>
      <c r="B5" s="3" t="inlineStr">
        <is>
          <t>Variable</t>
        </is>
      </c>
      <c r="C5" s="5" t="inlineStr">
        <is>
          <t>Order total</t>
        </is>
      </c>
      <c r="D5" s="5" t="inlineStr">
        <is>
          <t>Passed through to state/local authorities; not seller income</t>
        </is>
      </c>
      <c r="E5" s="3">
        <f>IF(B5&lt;&gt;"","Yes","Enter Value")</f>
        <v/>
      </c>
      <c r="F5" s="3">
        <f>IF(ISNUMBER(B5),IF(B5&gt;0.05,"Yes","No"),"N/A")</f>
        <v/>
      </c>
    </row>
    <row r="6">
      <c r="A6" s="11" t="inlineStr">
        <is>
          <t>Shipping Label Cost</t>
        </is>
      </c>
      <c r="B6" s="9" t="inlineStr">
        <is>
          <t>Actual</t>
        </is>
      </c>
      <c r="C6" s="11" t="inlineStr">
        <is>
          <t>Per shipment</t>
        </is>
      </c>
      <c r="D6" s="11" t="inlineStr">
        <is>
          <t>Based on USPS/UPS/FedEx rate at time of label purchase</t>
        </is>
      </c>
      <c r="E6" s="9">
        <f>IF(B6&lt;&gt;"","Yes","Enter Value")</f>
        <v/>
      </c>
      <c r="F6" s="9">
        <f>IF(ISNUMBER(B6),IF(B6&gt;0.05,"Yes","No"),"N/A")</f>
        <v/>
      </c>
    </row>
    <row r="7">
      <c r="A7" s="5" t="inlineStr">
        <is>
          <t>Self-Employment Tax Estimate</t>
        </is>
      </c>
      <c r="B7" s="7" t="n">
        <v>0.153</v>
      </c>
      <c r="C7" s="5" t="inlineStr">
        <is>
          <t>Net self-employment income</t>
        </is>
      </c>
      <c r="D7" s="5" t="inlineStr">
        <is>
          <t>15.3% for quarterly estimated tax planning (IRS Schedule SE)</t>
        </is>
      </c>
      <c r="E7" s="3">
        <f>IF(B7&lt;&gt;"","Yes","Enter Value")</f>
        <v/>
      </c>
      <c r="F7" s="3">
        <f>IF(ISNUMBER(B7),IF(B7&gt;0.05,"Yes","No"),"N/A")</f>
        <v/>
      </c>
    </row>
    <row r="8">
      <c r="A8" s="11" t="inlineStr">
        <is>
          <t>Federal Income Tax Reserve</t>
        </is>
      </c>
      <c r="B8" s="25" t="inlineStr"/>
      <c r="C8" s="11" t="inlineStr">
        <is>
          <t>Net profit</t>
        </is>
      </c>
      <c r="D8" s="11" t="inlineStr">
        <is>
          <t>Optional set-aside — enter your estimated rate below</t>
        </is>
      </c>
      <c r="E8" s="9">
        <f>IF(B8&lt;&gt;"","Yes","Enter Value")</f>
        <v/>
      </c>
      <c r="F8" s="9">
        <f>IF(ISNUMBER(B8),IF(B8&gt;0.05,"Yes","No"),"N/A")</f>
        <v/>
      </c>
    </row>
    <row r="9">
      <c r="A9" s="5" t="inlineStr">
        <is>
          <t>Standard Mileage Rate</t>
        </is>
      </c>
      <c r="B9" s="3" t="inlineStr">
        <is>
          <t>$0.70/mile</t>
        </is>
      </c>
      <c r="C9" s="5" t="inlineStr">
        <is>
          <t>Business travel miles</t>
        </is>
      </c>
      <c r="D9" s="5" t="inlineStr">
        <is>
          <t>IRS 2026 standard mileage rate; log miles for Schedule C</t>
        </is>
      </c>
      <c r="E9" s="3">
        <f>IF(B9&lt;&gt;"","Yes","Enter Value")</f>
        <v/>
      </c>
      <c r="F9" s="3">
        <f>IF(ISNUMBER(B9),IF(B9&gt;0.05,"Yes","No"),"N/A")</f>
        <v/>
      </c>
    </row>
    <row r="10">
      <c r="A10" s="11" t="inlineStr">
        <is>
          <t>Platform Ads Budget</t>
        </is>
      </c>
      <c r="B10" s="25" t="inlineStr"/>
      <c r="C10" s="11" t="inlineStr">
        <is>
          <t>Etsy Ads spend</t>
        </is>
      </c>
      <c r="D10" s="11" t="inlineStr">
        <is>
          <t>Enter monthly Etsy Ads budget for planning</t>
        </is>
      </c>
      <c r="E10" s="9">
        <f>IF(B10&lt;&gt;"","Yes","Enter Value")</f>
        <v/>
      </c>
      <c r="F10" s="9">
        <f>IF(ISNUMBER(B10),IF(B10&gt;0.05,"Yes","No"),"N/A")</f>
        <v/>
      </c>
    </row>
    <row r="11"/>
    <row r="12">
      <c r="A12" s="19" t="inlineStr">
        <is>
          <t>Configured Rates Count</t>
        </is>
      </c>
      <c r="B12" s="26">
        <f>COUNTIF(E3:E10,"Yes")</f>
        <v/>
      </c>
      <c r="C12" s="19" t="inlineStr">
        <is>
          <t>Rates Above 5%</t>
        </is>
      </c>
      <c r="D12" s="26">
        <f>COUNTIF(F3:F10,"Yes")</f>
        <v/>
      </c>
    </row>
    <row r="13"/>
    <row r="14" ht="22" customHeight="1">
      <c r="A14" s="18" t="inlineStr">
        <is>
          <t>Important U.S. Tax Notes for Etsy Sellers</t>
        </is>
      </c>
    </row>
    <row r="15" ht="28" customHeight="1">
      <c r="A15" s="27" t="inlineStr">
        <is>
          <t>1099-K Reporting</t>
        </is>
      </c>
      <c r="B15" s="28" t="inlineStr">
        <is>
          <t>Etsy will issue a Form 1099-K if you process $600+ in payments in a calendar year (IRS threshold as of 2026).</t>
        </is>
      </c>
      <c r="C15" s="32" t="n"/>
      <c r="D15" s="32" t="n"/>
      <c r="E15" s="32" t="n"/>
      <c r="F15" s="33" t="n"/>
    </row>
    <row r="16" ht="28" customHeight="1">
      <c r="A16" s="29" t="inlineStr">
        <is>
          <t>Schedule C</t>
        </is>
      </c>
      <c r="B16" s="30" t="inlineStr">
        <is>
          <t>Report self-employment income and deductions on IRS Schedule C (Form 1040). Keep all receipts.</t>
        </is>
      </c>
      <c r="C16" s="32" t="n"/>
      <c r="D16" s="32" t="n"/>
      <c r="E16" s="32" t="n"/>
      <c r="F16" s="33" t="n"/>
    </row>
    <row r="17" ht="28" customHeight="1">
      <c r="A17" s="27" t="inlineStr">
        <is>
          <t>Quarterly Estimated Taxes</t>
        </is>
      </c>
      <c r="B17" s="28" t="inlineStr">
        <is>
          <t>Pay estimated taxes quarterly using IRS Form 1040-ES to avoid underpayment penalties.</t>
        </is>
      </c>
      <c r="C17" s="32" t="n"/>
      <c r="D17" s="32" t="n"/>
      <c r="E17" s="32" t="n"/>
      <c r="F17" s="33" t="n"/>
    </row>
    <row r="18" ht="28" customHeight="1">
      <c r="A18" s="29" t="inlineStr">
        <is>
          <t>State Sales Tax</t>
        </is>
      </c>
      <c r="B18" s="30" t="inlineStr">
        <is>
          <t>Etsy collects and remits sales tax in most states (Marketplace Facilitator laws). Verify your state requirements.</t>
        </is>
      </c>
      <c r="C18" s="32" t="n"/>
      <c r="D18" s="32" t="n"/>
      <c r="E18" s="32" t="n"/>
      <c r="F18" s="33" t="n"/>
    </row>
    <row r="19" ht="28" customHeight="1">
      <c r="A19" s="27" t="inlineStr">
        <is>
          <t>Business Deductions</t>
        </is>
      </c>
      <c r="B19" s="28" t="inlineStr">
        <is>
          <t>Eligible deductions: supplies, shipping, home office, platform fees, advertising, mileage, and equipment.</t>
        </is>
      </c>
      <c r="C19" s="32" t="n"/>
      <c r="D19" s="32" t="n"/>
      <c r="E19" s="32" t="n"/>
      <c r="F19" s="33" t="n"/>
    </row>
  </sheetData>
  <mergeCells count="7">
    <mergeCell ref="A1:F1"/>
    <mergeCell ref="A14:F14"/>
    <mergeCell ref="B15:F15"/>
    <mergeCell ref="B16:F16"/>
    <mergeCell ref="B17:F17"/>
    <mergeCell ref="B18:F18"/>
    <mergeCell ref="B19:F19"/>
  </mergeCells>
  <conditionalFormatting sqref="E3:E10">
    <cfRule type="expression" priority="1" dxfId="0" stopIfTrue="1">
      <formula>E3="Yes"</formula>
    </cfRule>
    <cfRule type="expression" priority="2" dxfId="1" stopIfTrue="1">
      <formula>E3="Enter Value"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20" customWidth="1" min="1" max="1"/>
    <col width="32" customWidth="1" min="2" max="2"/>
    <col width="54" customWidth="1" min="3" max="3"/>
    <col width="36" customWidth="1" min="4" max="4"/>
  </cols>
  <sheetData>
    <row r="1" ht="32" customHeight="1">
      <c r="A1" s="1" t="inlineStr">
        <is>
          <t>Etsy Shop Seller Profit Tracker — User Instructions</t>
        </is>
      </c>
    </row>
    <row r="2" ht="22" customHeight="1">
      <c r="A2" s="31" t="inlineStr">
        <is>
          <t>Sheet</t>
        </is>
      </c>
      <c r="B2" s="31" t="inlineStr">
        <is>
          <t>Column / Section</t>
        </is>
      </c>
      <c r="C2" s="31" t="inlineStr">
        <is>
          <t>Description</t>
        </is>
      </c>
      <c r="D2" s="31" t="inlineStr">
        <is>
          <t>Action Required</t>
        </is>
      </c>
    </row>
    <row r="3" ht="22" customHeight="1">
      <c r="A3" s="28" t="inlineStr">
        <is>
          <t>Transactions</t>
        </is>
      </c>
      <c r="B3" s="28" t="inlineStr">
        <is>
          <t>Order ID</t>
        </is>
      </c>
      <c r="C3" s="28" t="inlineStr">
        <is>
          <t>Unique identifier for each Etsy order (e.g., ETY-1001)</t>
        </is>
      </c>
      <c r="D3" s="28" t="inlineStr">
        <is>
          <t>Enter your Etsy order number</t>
        </is>
      </c>
    </row>
    <row r="4" ht="22" customHeight="1">
      <c r="A4" s="30" t="inlineStr">
        <is>
          <t>Transactions</t>
        </is>
      </c>
      <c r="B4" s="30" t="inlineStr">
        <is>
          <t>Order Date</t>
        </is>
      </c>
      <c r="C4" s="30" t="inlineStr">
        <is>
          <t>Date the order was placed — format MM/DD/YYYY</t>
        </is>
      </c>
      <c r="D4" s="30" t="inlineStr">
        <is>
          <t>Enter date in MM/DD/YYYY format</t>
        </is>
      </c>
    </row>
    <row r="5" ht="22" customHeight="1">
      <c r="A5" s="28" t="inlineStr">
        <is>
          <t>Transactions</t>
        </is>
      </c>
      <c r="B5" s="28" t="inlineStr">
        <is>
          <t>Item Name</t>
        </is>
      </c>
      <c r="C5" s="28" t="inlineStr">
        <is>
          <t>Name of the product sold on Etsy</t>
        </is>
      </c>
      <c r="D5" s="28" t="inlineStr">
        <is>
          <t>Enter the listing title</t>
        </is>
      </c>
    </row>
    <row r="6" ht="22" customHeight="1">
      <c r="A6" s="30" t="inlineStr">
        <is>
          <t>Transactions</t>
        </is>
      </c>
      <c r="B6" s="30" t="inlineStr">
        <is>
          <t>Category</t>
        </is>
      </c>
      <c r="C6" s="30" t="inlineStr">
        <is>
          <t>Product category (e.g., Jewelry, Home Decor, Digital Downloads)</t>
        </is>
      </c>
      <c r="D6" s="30" t="inlineStr">
        <is>
          <t>Select or type a category</t>
        </is>
      </c>
    </row>
    <row r="7" ht="22" customHeight="1">
      <c r="A7" s="28" t="inlineStr">
        <is>
          <t>Transactions</t>
        </is>
      </c>
      <c r="B7" s="28" t="inlineStr">
        <is>
          <t>Customer City / State</t>
        </is>
      </c>
      <c r="C7" s="28" t="inlineStr">
        <is>
          <t>Customer shipping destination</t>
        </is>
      </c>
      <c r="D7" s="28" t="inlineStr">
        <is>
          <t>Enter city and state abbreviation</t>
        </is>
      </c>
    </row>
    <row r="8" ht="22" customHeight="1">
      <c r="A8" s="30" t="inlineStr">
        <is>
          <t>Transactions</t>
        </is>
      </c>
      <c r="B8" s="30" t="inlineStr">
        <is>
          <t>Gross Sales ($)</t>
        </is>
      </c>
      <c r="C8" s="30" t="inlineStr">
        <is>
          <t>Total selling price before any discounts — from Etsy order</t>
        </is>
      </c>
      <c r="D8" s="30" t="inlineStr">
        <is>
          <t>Enter from Etsy Statement CSV</t>
        </is>
      </c>
    </row>
    <row r="9" ht="22" customHeight="1">
      <c r="A9" s="28" t="inlineStr">
        <is>
          <t>Transactions</t>
        </is>
      </c>
      <c r="B9" s="28" t="inlineStr">
        <is>
          <t>Discounts ($)</t>
        </is>
      </c>
      <c r="C9" s="28" t="inlineStr">
        <is>
          <t>Any coupon or promotional discount applied</t>
        </is>
      </c>
      <c r="D9" s="28" t="inlineStr">
        <is>
          <t>Enter 0 if no discount</t>
        </is>
      </c>
    </row>
    <row r="10" ht="22" customHeight="1">
      <c r="A10" s="30" t="inlineStr">
        <is>
          <t>Transactions</t>
        </is>
      </c>
      <c r="B10" s="30" t="inlineStr">
        <is>
          <t>Shipping Charged ($)</t>
        </is>
      </c>
      <c r="C10" s="30" t="inlineStr">
        <is>
          <t>Shipping amount billed to buyer</t>
        </is>
      </c>
      <c r="D10" s="30" t="inlineStr">
        <is>
          <t>Enter from Etsy order</t>
        </is>
      </c>
    </row>
    <row r="11" ht="22" customHeight="1">
      <c r="A11" s="28" t="inlineStr">
        <is>
          <t>Transactions</t>
        </is>
      </c>
      <c r="B11" s="28" t="inlineStr">
        <is>
          <t>Etsy Transaction Fee ($)</t>
        </is>
      </c>
      <c r="C11" s="28" t="inlineStr">
        <is>
          <t>6.5% fee charged by Etsy on item + shipping price</t>
        </is>
      </c>
      <c r="D11" s="28" t="inlineStr">
        <is>
          <t>Auto-calculated or enter manually</t>
        </is>
      </c>
    </row>
    <row r="12" ht="22" customHeight="1">
      <c r="A12" s="30" t="inlineStr">
        <is>
          <t>Transactions</t>
        </is>
      </c>
      <c r="B12" s="30" t="inlineStr">
        <is>
          <t>Etsy Payment Processing Fee ($)</t>
        </is>
      </c>
      <c r="C12" s="30" t="inlineStr">
        <is>
          <t>3% + $0.25 per transaction via Etsy Payments</t>
        </is>
      </c>
      <c r="D12" s="30" t="inlineStr">
        <is>
          <t>Enter from Etsy Statement</t>
        </is>
      </c>
    </row>
    <row r="13" ht="22" customHeight="1">
      <c r="A13" s="28" t="inlineStr">
        <is>
          <t>Transactions</t>
        </is>
      </c>
      <c r="B13" s="28" t="inlineStr">
        <is>
          <t>Etsy Ads ($)</t>
        </is>
      </c>
      <c r="C13" s="28" t="inlineStr">
        <is>
          <t>Amount spent on Etsy Offsite or Onsite Ads for this order</t>
        </is>
      </c>
      <c r="D13" s="28" t="inlineStr">
        <is>
          <t>Enter 0 if no ads were used</t>
        </is>
      </c>
    </row>
    <row r="14" ht="22" customHeight="1">
      <c r="A14" s="30" t="inlineStr">
        <is>
          <t>Transactions</t>
        </is>
      </c>
      <c r="B14" s="30" t="inlineStr">
        <is>
          <t>Shipping Label Cost ($)</t>
        </is>
      </c>
      <c r="C14" s="30" t="inlineStr">
        <is>
          <t>Actual cost of postage label purchased (USPS/UPS/FedEx)</t>
        </is>
      </c>
      <c r="D14" s="30" t="inlineStr">
        <is>
          <t>Enter actual label cost</t>
        </is>
      </c>
    </row>
    <row r="15" ht="22" customHeight="1">
      <c r="A15" s="28" t="inlineStr">
        <is>
          <t>Transactions</t>
        </is>
      </c>
      <c r="B15" s="28" t="inlineStr">
        <is>
          <t>Product Cost / COGS ($)</t>
        </is>
      </c>
      <c r="C15" s="28" t="inlineStr">
        <is>
          <t>Cost of materials, supplies, or wholesale cost for this order</t>
        </is>
      </c>
      <c r="D15" s="28" t="inlineStr">
        <is>
          <t>Enter your actual cost</t>
        </is>
      </c>
    </row>
    <row r="16" ht="22" customHeight="1">
      <c r="A16" s="30" t="inlineStr">
        <is>
          <t>Transactions</t>
        </is>
      </c>
      <c r="B16" s="30" t="inlineStr">
        <is>
          <t>Sales Tax Collected ($)</t>
        </is>
      </c>
      <c r="C16" s="30" t="inlineStr">
        <is>
          <t>Sales tax collected and passed through to Etsy/state</t>
        </is>
      </c>
      <c r="D16" s="30" t="inlineStr">
        <is>
          <t>Enter from Etsy Statement; typically not your income</t>
        </is>
      </c>
    </row>
    <row r="17" ht="22" customHeight="1">
      <c r="A17" s="28" t="inlineStr">
        <is>
          <t>Transactions</t>
        </is>
      </c>
      <c r="B17" s="28" t="inlineStr">
        <is>
          <t>Net Revenue ($)</t>
        </is>
      </c>
      <c r="C17" s="28" t="inlineStr">
        <is>
          <t>Auto-calculated: Gross Sales - Discounts + Shipping - Sales Tax</t>
        </is>
      </c>
      <c r="D17" s="28" t="inlineStr">
        <is>
          <t>Formula — do not edit</t>
        </is>
      </c>
    </row>
    <row r="18" ht="22" customHeight="1">
      <c r="A18" s="30" t="inlineStr">
        <is>
          <t>Transactions</t>
        </is>
      </c>
      <c r="B18" s="30" t="inlineStr">
        <is>
          <t>Total Expenses ($)</t>
        </is>
      </c>
      <c r="C18" s="30" t="inlineStr">
        <is>
          <t>Auto-calculated: Sum of all Etsy fees, ads, shipping label, and COGS</t>
        </is>
      </c>
      <c r="D18" s="30" t="inlineStr">
        <is>
          <t>Formula — do not edit</t>
        </is>
      </c>
    </row>
    <row r="19" ht="22" customHeight="1">
      <c r="A19" s="28" t="inlineStr">
        <is>
          <t>Transactions</t>
        </is>
      </c>
      <c r="B19" s="28" t="inlineStr">
        <is>
          <t>Profit ($)</t>
        </is>
      </c>
      <c r="C19" s="28" t="inlineStr">
        <is>
          <t>Auto-calculated: Net Revenue - Total Expenses</t>
        </is>
      </c>
      <c r="D19" s="28" t="inlineStr">
        <is>
          <t>Formula — do not edit</t>
        </is>
      </c>
    </row>
    <row r="20" ht="22" customHeight="1">
      <c r="A20" s="30" t="inlineStr">
        <is>
          <t>Transactions</t>
        </is>
      </c>
      <c r="B20" s="30" t="inlineStr">
        <is>
          <t>Profit Margin (%)</t>
        </is>
      </c>
      <c r="C20" s="30" t="inlineStr">
        <is>
          <t>Auto-calculated: Profit / Gross Sales</t>
        </is>
      </c>
      <c r="D20" s="30" t="inlineStr">
        <is>
          <t>Formula — do not edit</t>
        </is>
      </c>
    </row>
    <row r="21" ht="22" customHeight="1">
      <c r="A21" s="28" t="inlineStr">
        <is>
          <t>Transactions</t>
        </is>
      </c>
      <c r="B21" s="28" t="inlineStr">
        <is>
          <t>Profit Status</t>
        </is>
      </c>
      <c r="C21" s="28" t="inlineStr">
        <is>
          <t>Auto-tagged Profitable or Loss based on Profit value</t>
        </is>
      </c>
      <c r="D21" s="28" t="inlineStr">
        <is>
          <t>Formula — do not edit</t>
        </is>
      </c>
    </row>
    <row r="22" ht="22" customHeight="1">
      <c r="A22" s="30" t="inlineStr">
        <is>
          <t>Transactions</t>
        </is>
      </c>
      <c r="B22" s="30" t="inlineStr">
        <is>
          <t>Notes</t>
        </is>
      </c>
      <c r="C22" s="30" t="inlineStr">
        <is>
          <t>Optional notes (e.g., rush order, custom request, refund issued)</t>
        </is>
      </c>
      <c r="D22" s="30" t="inlineStr">
        <is>
          <t>Enter any relevant notes</t>
        </is>
      </c>
    </row>
    <row r="23" ht="22" customHeight="1">
      <c r="A23" s="28" t="inlineStr">
        <is>
          <t>Summary Dashboard</t>
        </is>
      </c>
      <c r="B23" s="28" t="inlineStr">
        <is>
          <t>KPI Section</t>
        </is>
      </c>
      <c r="C23" s="28" t="inlineStr">
        <is>
          <t>Displays totals and averages pulled from Transactions sheet</t>
        </is>
      </c>
      <c r="D23" s="28" t="inlineStr">
        <is>
          <t>No input needed — review regularly</t>
        </is>
      </c>
    </row>
    <row r="24" ht="22" customHeight="1">
      <c r="A24" s="30" t="inlineStr">
        <is>
          <t>Summary Dashboard</t>
        </is>
      </c>
      <c r="B24" s="30" t="inlineStr">
        <is>
          <t>Monthly Summary</t>
        </is>
      </c>
      <c r="C24" s="30" t="inlineStr">
        <is>
          <t>Aggregates orders/sales/profit by month using SUMPRODUCT</t>
        </is>
      </c>
      <c r="D24" s="30" t="inlineStr">
        <is>
          <t>No input needed</t>
        </is>
      </c>
    </row>
    <row r="25" ht="22" customHeight="1">
      <c r="A25" s="28" t="inlineStr">
        <is>
          <t>Summary Dashboard</t>
        </is>
      </c>
      <c r="B25" s="28" t="inlineStr">
        <is>
          <t>Expense Breakdown</t>
        </is>
      </c>
      <c r="C25" s="28" t="inlineStr">
        <is>
          <t>Summarizes each expense type from Transactions sheet</t>
        </is>
      </c>
      <c r="D25" s="28" t="inlineStr">
        <is>
          <t>No input needed — used for pie chart</t>
        </is>
      </c>
    </row>
    <row r="26" ht="22" customHeight="1">
      <c r="A26" s="30" t="inlineStr">
        <is>
          <t>Summary Dashboard</t>
        </is>
      </c>
      <c r="B26" s="30" t="inlineStr">
        <is>
          <t>Charts</t>
        </is>
      </c>
      <c r="C26" s="30" t="inlineStr">
        <is>
          <t>Column chart = monthly profit; Pie chart = expense breakdown</t>
        </is>
      </c>
      <c r="D26" s="30" t="inlineStr">
        <is>
          <t>Review for business insights</t>
        </is>
      </c>
    </row>
    <row r="27" ht="22" customHeight="1">
      <c r="A27" s="28" t="inlineStr">
        <is>
          <t>Fee &amp; Tax Guide</t>
        </is>
      </c>
      <c r="B27" s="28" t="inlineStr">
        <is>
          <t>Rate / Amount</t>
        </is>
      </c>
      <c r="C27" s="28" t="inlineStr">
        <is>
          <t>Yellow cells accept your custom input (e.g., federal tax reserve %)</t>
        </is>
      </c>
      <c r="D27" s="28" t="inlineStr">
        <is>
          <t>Enter your rates in yellow cells</t>
        </is>
      </c>
    </row>
    <row r="28" ht="22" customHeight="1">
      <c r="A28" s="30" t="inlineStr">
        <is>
          <t>Fee &amp; Tax Guide</t>
        </is>
      </c>
      <c r="B28" s="30" t="inlineStr">
        <is>
          <t>Configured?</t>
        </is>
      </c>
      <c r="C28" s="30" t="inlineStr">
        <is>
          <t>Shows Yes if a rate has been entered, or Enter Value if blank</t>
        </is>
      </c>
      <c r="D28" s="30" t="inlineStr">
        <is>
          <t>Review and fill in blank rates</t>
        </is>
      </c>
    </row>
    <row r="29" ht="22" customHeight="1">
      <c r="A29" s="28" t="inlineStr">
        <is>
          <t>Fee &amp; Tax Guide</t>
        </is>
      </c>
      <c r="B29" s="28" t="inlineStr">
        <is>
          <t>Tax Notes</t>
        </is>
      </c>
      <c r="C29" s="28" t="inlineStr">
        <is>
          <t>Key IRS reminders for Etsy sellers (1099-K, Schedule C, etc.)</t>
        </is>
      </c>
      <c r="D29" s="28" t="inlineStr">
        <is>
          <t>Reference only — no input needed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2026-06-19T06:37:27Z</dcterms:created>
  <dcterms:modified xmlns:dcterms="http://purl.org/dc/terms/" xmlns:xsi="http://www.w3.org/2001/XMLSchema-instance" xsi:type="dcterms:W3CDTF">2026-06-19T06:37:27Z</dcterms:modified>
</cp:coreProperties>
</file>