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ergency Fund Dashboard" sheetId="1" state="visible" r:id="rId1"/>
    <sheet xmlns:r="http://schemas.openxmlformats.org/officeDocument/2006/relationships" name="Expense Baseline" sheetId="2" state="visible" r:id="rId2"/>
    <sheet xmlns:r="http://schemas.openxmlformats.org/officeDocument/2006/relationships" name="Savings Tracker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'Expense Baseline'!$A$4:$J$104</definedName>
    <definedName name="_xlnm._FilterDatabase" localSheetId="2" hidden="1">'Savings Tracker'!$A$4:$K$104</definedName>
    <definedName name="_xlnm._FilterDatabase" localSheetId="3" hidden="1">'Instructions'!$A$3:$C$11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MM/DD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b val="1"/>
      <color rgb="001F2937"/>
      <sz val="10"/>
    </font>
    <font>
      <name val="Aptos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D80621"/>
      </patternFill>
    </fill>
    <fill>
      <patternFill patternType="solid">
        <fgColor rgb="00F8FAFC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3" fillId="3" borderId="1" pivotButton="0" quotePrefix="0" xfId="0"/>
    <xf numFmtId="0" fontId="5" fillId="4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ill>
        <patternFill patternType="solid">
          <fgColor rgb="00DC2626"/>
        </patternFill>
      </fill>
    </dxf>
    <dxf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Emergency Fund Progress</a:t>
            </a:r>
          </a:p>
        </rich>
      </tx>
    </title>
    <plotArea>
      <doughnutChart>
        <varyColors val="1"/>
        <ser>
          <idx val="0"/>
          <order val="0"/>
          <tx>
            <strRef>
              <f>'Emergency Fund Dashboard'!K3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'Emergency Fund Dashboard'!$J$4:$J$5</f>
            </numRef>
          </cat>
          <val>
            <numRef>
              <f>'Emergency Fund Dashboard'!$K$4:$K$5</f>
            </numRef>
          </val>
        </ser>
        <firstSliceAng val="0"/>
        <holeSize val="62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Actual Contributions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'Savings Tracker'!C4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'Savings Tracker'!$A$5:$A$104</f>
            </numRef>
          </cat>
          <val>
            <numRef>
              <f>'Savings Tracker'!$C$5:$C$104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Contribution 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39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14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28" customWidth="1" min="4" max="4"/>
    <col width="15" customWidth="1" min="5" max="5"/>
    <col width="4" customWidth="1" min="6" max="6"/>
    <col width="24" customWidth="1" min="7" max="7"/>
    <col width="16" customWidth="1" min="8" max="8"/>
    <col width="4" customWidth="1" min="9" max="9"/>
    <col width="20" customWidth="1" min="10" max="10"/>
    <col width="15" customWidth="1" min="11" max="11"/>
  </cols>
  <sheetData>
    <row r="1" ht="28" customHeight="1">
      <c r="A1" s="1" t="inlineStr">
        <is>
          <t>Emergency Fund Six-Month Savings Dashboard</t>
        </is>
      </c>
    </row>
    <row r="2"/>
    <row r="3">
      <c r="A3" s="2" t="inlineStr">
        <is>
          <t>Metric</t>
        </is>
      </c>
      <c r="B3" s="2" t="inlineStr">
        <is>
          <t>Value</t>
        </is>
      </c>
      <c r="D3" s="3" t="inlineStr">
        <is>
          <t>Household Assumptions</t>
        </is>
      </c>
      <c r="E3" s="3" t="inlineStr">
        <is>
          <t>Input</t>
        </is>
      </c>
      <c r="G3" s="3" t="inlineStr">
        <is>
          <t>KPI Card</t>
        </is>
      </c>
      <c r="H3" s="3" t="inlineStr">
        <is>
          <t>Value</t>
        </is>
      </c>
      <c r="J3" s="3" t="inlineStr">
        <is>
          <t>Chart Component</t>
        </is>
      </c>
      <c r="K3" s="3" t="inlineStr">
        <is>
          <t>Amount</t>
        </is>
      </c>
    </row>
    <row r="4">
      <c r="A4" s="4" t="inlineStr">
        <is>
          <t>Monthly Essential Expenses</t>
        </is>
      </c>
      <c r="B4" s="5">
        <f>SUM('Expense Baseline'!$F$5:$F$104)</f>
        <v/>
      </c>
      <c r="D4" s="4" t="inlineStr">
        <is>
          <t>Starting Emergency Savings</t>
        </is>
      </c>
      <c r="E4" s="6" t="n">
        <v>4500</v>
      </c>
      <c r="G4" s="4" t="inlineStr">
        <is>
          <t>Six-Month Target</t>
        </is>
      </c>
      <c r="H4" s="5">
        <f>B5</f>
        <v/>
      </c>
      <c r="J4" s="7" t="inlineStr">
        <is>
          <t>Current Savings</t>
        </is>
      </c>
      <c r="K4" s="8">
        <f>B6</f>
        <v/>
      </c>
    </row>
    <row r="5">
      <c r="A5" s="9" t="inlineStr">
        <is>
          <t>Six-Month Savings Target</t>
        </is>
      </c>
      <c r="B5" s="5">
        <f>B4*'Emergency Fund Dashboard'!$E$5</f>
        <v/>
      </c>
      <c r="D5" s="4" t="inlineStr">
        <is>
          <t>Target Months</t>
        </is>
      </c>
      <c r="E5" s="10" t="n">
        <v>6</v>
      </c>
      <c r="G5" s="4" t="inlineStr">
        <is>
          <t>Current Savings</t>
        </is>
      </c>
      <c r="H5" s="5">
        <f>B6</f>
        <v/>
      </c>
      <c r="J5" s="7" t="inlineStr">
        <is>
          <t>Remaining Amount</t>
        </is>
      </c>
      <c r="K5" s="8">
        <f>B7</f>
        <v/>
      </c>
    </row>
    <row r="6">
      <c r="A6" s="4" t="inlineStr">
        <is>
          <t>Current Emergency Savings</t>
        </is>
      </c>
      <c r="B6" s="5">
        <f>'Emergency Fund Dashboard'!$E$4+SUM('Savings Tracker'!$E$5:$E$104)</f>
        <v/>
      </c>
      <c r="G6" s="4" t="inlineStr">
        <is>
          <t>Remaining Amount</t>
        </is>
      </c>
      <c r="H6" s="5">
        <f>B7</f>
        <v/>
      </c>
    </row>
    <row r="7">
      <c r="A7" s="9" t="inlineStr">
        <is>
          <t>Remaining Amount</t>
        </is>
      </c>
      <c r="B7" s="5">
        <f>MAX(B5-B6,0)</f>
        <v/>
      </c>
      <c r="G7" s="4" t="inlineStr">
        <is>
          <t>Funding Progress</t>
        </is>
      </c>
      <c r="H7" s="11">
        <f>B8</f>
        <v/>
      </c>
    </row>
    <row r="8">
      <c r="A8" s="4" t="inlineStr">
        <is>
          <t>Funding Progress</t>
        </is>
      </c>
      <c r="B8" s="11">
        <f>IF(B5=0,0,B6/B5)</f>
        <v/>
      </c>
      <c r="G8" s="4" t="inlineStr">
        <is>
          <t>Projected Completion</t>
        </is>
      </c>
      <c r="H8" s="12">
        <f>B11</f>
        <v/>
      </c>
    </row>
    <row r="9">
      <c r="A9" s="9" t="inlineStr">
        <is>
          <t>Average Monthly Contribution</t>
        </is>
      </c>
      <c r="B9" s="5">
        <f>IFERROR(AVERAGE('Savings Tracker'!$E$5:$E$104),0)</f>
        <v/>
      </c>
    </row>
    <row r="10">
      <c r="A10" s="4" t="inlineStr">
        <is>
          <t>Estimated Months Remaining</t>
        </is>
      </c>
      <c r="B10" s="13">
        <f>IFERROR(IF(B9=0,"N/A",ROUNDUP(B7/B9,0)),"N/A")</f>
        <v/>
      </c>
    </row>
    <row r="11">
      <c r="A11" s="9" t="inlineStr">
        <is>
          <t>Projected Completion Date</t>
        </is>
      </c>
      <c r="B11" s="12">
        <f>IFERROR(IF(ISNUMBER(B10),EDATE(TODAY(),B10),"N/A"),"N/A")</f>
        <v/>
      </c>
    </row>
    <row r="12">
      <c r="A12" s="4" t="inlineStr">
        <is>
          <t>Monthly Target Contribution</t>
        </is>
      </c>
      <c r="B12" s="5">
        <f>IF(B5=0,0,B5/12)</f>
        <v/>
      </c>
    </row>
    <row r="13">
      <c r="A13" s="9" t="inlineStr">
        <is>
          <t>Status</t>
        </is>
      </c>
      <c r="B13" s="14">
        <f>IF(B6&gt;=B5,"Fully Funded",IF(B6&gt;=B5*0.75,"On Track",IF(B6&gt;0,"Building","Not Started")))</f>
        <v/>
      </c>
    </row>
  </sheetData>
  <mergeCells count="1">
    <mergeCell ref="A1:K1"/>
  </mergeCells>
  <conditionalFormatting sqref="B7">
    <cfRule type="cellIs" priority="1" operator="greaterThan" dxfId="0">
      <formula>0</formula>
    </cfRule>
  </conditionalFormatting>
  <conditionalFormatting sqref="B13">
    <cfRule type="expression" priority="2" dxfId="1">
      <formula>B13="Fully Funded"</formula>
    </cfRule>
    <cfRule type="expression" priority="3" dxfId="1">
      <formula>B13="On Track"</formula>
    </cfRule>
    <cfRule type="expression" priority="4" dxfId="0">
      <formula>B13="Not Started"</formula>
    </cfRule>
  </conditionalFormatting>
  <dataValidations count="2">
    <dataValidation sqref="E4" showErrorMessage="1" showInputMessage="1" allowBlank="0" type="decimal" operator="greaterThanOrEqual">
      <formula1>0</formula1>
    </dataValidation>
    <dataValidation sqref="E5" showErrorMessage="1" showInputMessage="1" allowBlank="0" type="whole" operator="between">
      <formula1>1</formula1>
      <formula2>120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31" customWidth="1" min="3" max="3"/>
    <col width="22" customWidth="1" min="4" max="4"/>
    <col width="16" customWidth="1" min="5" max="5"/>
    <col width="21" customWidth="1" min="6" max="6"/>
    <col width="12" customWidth="1" min="7" max="7"/>
    <col width="18" customWidth="1" min="8" max="8"/>
    <col width="18" customWidth="1" min="9" max="9"/>
    <col width="24" customWidth="1" min="10" max="10"/>
    <col width="3" customWidth="1" min="11" max="11"/>
    <col width="19" customWidth="1" min="12" max="12"/>
    <col width="17" customWidth="1" min="13" max="13"/>
    <col width="3" customWidth="1" min="14" max="14"/>
    <col width="31" customWidth="1" min="15" max="15"/>
    <col width="16" customWidth="1" min="16" max="16"/>
  </cols>
  <sheetData>
    <row r="1" ht="28" customHeight="1">
      <c r="A1" s="1" t="inlineStr">
        <is>
          <t>Expense Baseline</t>
        </is>
      </c>
    </row>
    <row r="2"/>
    <row r="3"/>
    <row r="4">
      <c r="A4" s="2" t="inlineStr">
        <is>
          <t>Expense ID</t>
        </is>
      </c>
      <c r="B4" s="2" t="inlineStr">
        <is>
          <t>Expense Category</t>
        </is>
      </c>
      <c r="C4" s="2" t="inlineStr">
        <is>
          <t>Expense Description</t>
        </is>
      </c>
      <c r="D4" s="2" t="inlineStr">
        <is>
          <t>Household Owner</t>
        </is>
      </c>
      <c r="E4" s="2" t="inlineStr">
        <is>
          <t>City/State</t>
        </is>
      </c>
      <c r="F4" s="2" t="inlineStr">
        <is>
          <t>Monthly Essential Cost</t>
        </is>
      </c>
      <c r="G4" s="2" t="inlineStr">
        <is>
          <t>Essential?</t>
        </is>
      </c>
      <c r="H4" s="2" t="inlineStr">
        <is>
          <t>Payment Frequency</t>
        </is>
      </c>
      <c r="I4" s="2" t="inlineStr">
        <is>
          <t>Annualized Cost</t>
        </is>
      </c>
      <c r="J4" s="2" t="inlineStr">
        <is>
          <t>Notes</t>
        </is>
      </c>
      <c r="L4" s="3" t="inlineStr">
        <is>
          <t>Payment Frequency</t>
        </is>
      </c>
      <c r="M4" s="3" t="inlineStr">
        <is>
          <t>Annual Multiplier</t>
        </is>
      </c>
      <c r="O4" s="3" t="inlineStr">
        <is>
          <t>Baseline Metrics</t>
        </is>
      </c>
      <c r="P4" s="3" t="inlineStr">
        <is>
          <t>Value</t>
        </is>
      </c>
    </row>
    <row r="5">
      <c r="A5" s="15" t="inlineStr">
        <is>
          <t>EXP-001</t>
        </is>
      </c>
      <c r="B5" s="15" t="inlineStr">
        <is>
          <t>Housing</t>
        </is>
      </c>
      <c r="C5" s="16" t="inlineStr">
        <is>
          <t>Monthly apartment rent</t>
        </is>
      </c>
      <c r="D5" s="15" t="inlineStr">
        <is>
          <t>Michael Carter</t>
        </is>
      </c>
      <c r="E5" s="15" t="inlineStr">
        <is>
          <t>Austin, TX</t>
        </is>
      </c>
      <c r="F5" s="17" t="n">
        <v>2150</v>
      </c>
      <c r="G5" s="18" t="inlineStr">
        <is>
          <t>Yes</t>
        </is>
      </c>
      <c r="H5" s="18" t="inlineStr">
        <is>
          <t>Monthly</t>
        </is>
      </c>
      <c r="I5" s="8" t="inlineStr">
        <is>
          <t>Reviewed 01/10/2026</t>
        </is>
      </c>
      <c r="J5" s="16" t="n"/>
      <c r="L5" s="19" t="inlineStr">
        <is>
          <t>Monthly</t>
        </is>
      </c>
      <c r="M5" s="19" t="n">
        <v>12</v>
      </c>
      <c r="O5" s="4" t="inlineStr">
        <is>
          <t>Total Monthly Essential Expenses</t>
        </is>
      </c>
      <c r="P5" s="5">
        <f>SUM(F5:F104)</f>
        <v/>
      </c>
    </row>
    <row r="6">
      <c r="A6" s="15" t="inlineStr">
        <is>
          <t>EXP-002</t>
        </is>
      </c>
      <c r="B6" s="15" t="inlineStr">
        <is>
          <t>Utilities</t>
        </is>
      </c>
      <c r="C6" s="16" t="inlineStr">
        <is>
          <t>Electric, water, and gas service</t>
        </is>
      </c>
      <c r="D6" s="15" t="inlineStr">
        <is>
          <t>Jennifer Brooks</t>
        </is>
      </c>
      <c r="E6" s="15" t="inlineStr">
        <is>
          <t>Denver, CO</t>
        </is>
      </c>
      <c r="F6" s="17" t="n">
        <v>285</v>
      </c>
      <c r="G6" s="18" t="inlineStr">
        <is>
          <t>Yes</t>
        </is>
      </c>
      <c r="H6" s="18" t="inlineStr">
        <is>
          <t>Monthly</t>
        </is>
      </c>
      <c r="I6" s="8" t="inlineStr">
        <is>
          <t>Reviewed 01/12/2026</t>
        </is>
      </c>
      <c r="J6" s="16" t="n"/>
      <c r="L6" s="19" t="inlineStr">
        <is>
          <t>Quarterly</t>
        </is>
      </c>
      <c r="M6" s="19" t="n">
        <v>4</v>
      </c>
      <c r="O6" s="4" t="inlineStr">
        <is>
          <t>Average Essential Expense</t>
        </is>
      </c>
      <c r="P6" s="5">
        <f>IFERROR(AVERAGE(F5:F104),0)</f>
        <v/>
      </c>
    </row>
    <row r="7">
      <c r="A7" s="15" t="inlineStr">
        <is>
          <t>EXP-003</t>
        </is>
      </c>
      <c r="B7" s="15" t="inlineStr">
        <is>
          <t>Food</t>
        </is>
      </c>
      <c r="C7" s="16" t="inlineStr">
        <is>
          <t>Household groceries</t>
        </is>
      </c>
      <c r="D7" s="15" t="inlineStr">
        <is>
          <t>James Wilson</t>
        </is>
      </c>
      <c r="E7" s="15" t="inlineStr">
        <is>
          <t>Columbus, OH</t>
        </is>
      </c>
      <c r="F7" s="17" t="n">
        <v>650</v>
      </c>
      <c r="G7" s="18" t="inlineStr">
        <is>
          <t>Yes</t>
        </is>
      </c>
      <c r="H7" s="18" t="inlineStr">
        <is>
          <t>Monthly</t>
        </is>
      </c>
      <c r="I7" s="8" t="inlineStr">
        <is>
          <t>Reviewed 01/14/2026</t>
        </is>
      </c>
      <c r="J7" s="16" t="n"/>
      <c r="L7" s="19" t="inlineStr">
        <is>
          <t>Annual</t>
        </is>
      </c>
      <c r="M7" s="19" t="n">
        <v>1</v>
      </c>
      <c r="O7" s="4" t="inlineStr">
        <is>
          <t>Essential Category Count</t>
        </is>
      </c>
      <c r="P7" s="13">
        <f>COUNTIF(G5:G104,"Yes")</f>
        <v/>
      </c>
    </row>
    <row r="8">
      <c r="A8" s="15" t="inlineStr">
        <is>
          <t>EXP-004</t>
        </is>
      </c>
      <c r="B8" s="15" t="inlineStr">
        <is>
          <t>Healthcare</t>
        </is>
      </c>
      <c r="C8" s="16" t="inlineStr">
        <is>
          <t>Health insurance premium</t>
        </is>
      </c>
      <c r="D8" s="15" t="inlineStr">
        <is>
          <t>Emily Davis</t>
        </is>
      </c>
      <c r="E8" s="15" t="inlineStr">
        <is>
          <t>Phoenix, AZ</t>
        </is>
      </c>
      <c r="F8" s="17" t="n">
        <v>410</v>
      </c>
      <c r="G8" s="18" t="inlineStr">
        <is>
          <t>Yes</t>
        </is>
      </c>
      <c r="H8" s="18" t="inlineStr">
        <is>
          <t>Monthly</t>
        </is>
      </c>
      <c r="I8" s="8" t="inlineStr">
        <is>
          <t>Reviewed 01/16/2026</t>
        </is>
      </c>
      <c r="J8" s="16" t="n"/>
    </row>
    <row r="9">
      <c r="A9" s="15" t="inlineStr">
        <is>
          <t>EXP-005</t>
        </is>
      </c>
      <c r="B9" s="15" t="inlineStr">
        <is>
          <t>Transportation</t>
        </is>
      </c>
      <c r="C9" s="16" t="inlineStr">
        <is>
          <t>Fuel, transit, and maintenance</t>
        </is>
      </c>
      <c r="D9" s="15" t="inlineStr">
        <is>
          <t>David Martinez</t>
        </is>
      </c>
      <c r="E9" s="15" t="inlineStr">
        <is>
          <t>Atlanta, GA</t>
        </is>
      </c>
      <c r="F9" s="17" t="n">
        <v>525</v>
      </c>
      <c r="G9" s="18" t="inlineStr">
        <is>
          <t>Yes</t>
        </is>
      </c>
      <c r="H9" s="18" t="inlineStr">
        <is>
          <t>Monthly</t>
        </is>
      </c>
      <c r="I9" s="8" t="inlineStr">
        <is>
          <t>Reviewed 01/18/2026</t>
        </is>
      </c>
      <c r="J9" s="16" t="n"/>
    </row>
    <row r="10">
      <c r="A10" s="15" t="inlineStr">
        <is>
          <t>EXP-006</t>
        </is>
      </c>
      <c r="B10" s="15" t="inlineStr">
        <is>
          <t>Childcare</t>
        </is>
      </c>
      <c r="C10" s="16" t="inlineStr">
        <is>
          <t>After-school childcare</t>
        </is>
      </c>
      <c r="D10" s="15" t="inlineStr">
        <is>
          <t>Sarah Thompson</t>
        </is>
      </c>
      <c r="E10" s="15" t="inlineStr">
        <is>
          <t>Seattle, WA</t>
        </is>
      </c>
      <c r="F10" s="17" t="n">
        <v>1100</v>
      </c>
      <c r="G10" s="18" t="inlineStr">
        <is>
          <t>Yes</t>
        </is>
      </c>
      <c r="H10" s="18" t="inlineStr">
        <is>
          <t>Monthly</t>
        </is>
      </c>
      <c r="I10" s="8" t="inlineStr">
        <is>
          <t>Reviewed 01/20/2026</t>
        </is>
      </c>
      <c r="J10" s="16" t="n"/>
    </row>
    <row r="11">
      <c r="A11" s="15" t="inlineStr">
        <is>
          <t>EXP-007</t>
        </is>
      </c>
      <c r="B11" s="15" t="inlineStr">
        <is>
          <t>Debt</t>
        </is>
      </c>
      <c r="C11" s="16" t="inlineStr">
        <is>
          <t>Student loan payment</t>
        </is>
      </c>
      <c r="D11" s="15" t="inlineStr">
        <is>
          <t>Robert Anderson</t>
        </is>
      </c>
      <c r="E11" s="15" t="inlineStr">
        <is>
          <t>Nashville, TN</t>
        </is>
      </c>
      <c r="F11" s="17" t="n">
        <v>375</v>
      </c>
      <c r="G11" s="18" t="inlineStr">
        <is>
          <t>Yes</t>
        </is>
      </c>
      <c r="H11" s="18" t="inlineStr">
        <is>
          <t>Monthly</t>
        </is>
      </c>
      <c r="I11" s="8" t="inlineStr">
        <is>
          <t>Reviewed 01/22/2026</t>
        </is>
      </c>
      <c r="J11" s="16" t="n"/>
    </row>
    <row r="12">
      <c r="A12" s="15" t="inlineStr">
        <is>
          <t>EXP-008</t>
        </is>
      </c>
      <c r="B12" s="15" t="inlineStr">
        <is>
          <t>Insurance</t>
        </is>
      </c>
      <c r="C12" s="16" t="inlineStr">
        <is>
          <t>Auto insurance premium</t>
        </is>
      </c>
      <c r="D12" s="15" t="inlineStr">
        <is>
          <t>Ashley Taylor</t>
        </is>
      </c>
      <c r="E12" s="15" t="inlineStr">
        <is>
          <t>Charlotte, NC</t>
        </is>
      </c>
      <c r="F12" s="17" t="n">
        <v>165</v>
      </c>
      <c r="G12" s="18" t="inlineStr">
        <is>
          <t>Yes</t>
        </is>
      </c>
      <c r="H12" s="18" t="inlineStr">
        <is>
          <t>Monthly</t>
        </is>
      </c>
      <c r="I12" s="8" t="inlineStr">
        <is>
          <t>Reviewed 01/24/2026</t>
        </is>
      </c>
      <c r="J12" s="16" t="n"/>
    </row>
    <row r="13">
      <c r="A13" s="15" t="inlineStr">
        <is>
          <t>EXP-009</t>
        </is>
      </c>
      <c r="B13" s="15" t="inlineStr">
        <is>
          <t>Communications</t>
        </is>
      </c>
      <c r="C13" s="16" t="inlineStr">
        <is>
          <t>Phone and internet service</t>
        </is>
      </c>
      <c r="D13" s="15" t="inlineStr">
        <is>
          <t>Christopher Moore</t>
        </is>
      </c>
      <c r="E13" s="15" t="inlineStr">
        <is>
          <t>Austin, TX</t>
        </is>
      </c>
      <c r="F13" s="17" t="n">
        <v>185</v>
      </c>
      <c r="G13" s="18" t="inlineStr">
        <is>
          <t>Yes</t>
        </is>
      </c>
      <c r="H13" s="18" t="inlineStr">
        <is>
          <t>Monthly</t>
        </is>
      </c>
      <c r="I13" s="8" t="inlineStr">
        <is>
          <t>Reviewed 01/26/2026</t>
        </is>
      </c>
      <c r="J13" s="16" t="n"/>
    </row>
    <row r="14">
      <c r="A14" s="15" t="inlineStr">
        <is>
          <t>EXP-010</t>
        </is>
      </c>
      <c r="B14" s="15" t="inlineStr">
        <is>
          <t>Debt</t>
        </is>
      </c>
      <c r="C14" s="16" t="inlineStr">
        <is>
          <t>Minimum credit card payments</t>
        </is>
      </c>
      <c r="D14" s="15" t="inlineStr">
        <is>
          <t>Jessica Lee</t>
        </is>
      </c>
      <c r="E14" s="15" t="inlineStr">
        <is>
          <t>Denver, CO</t>
        </is>
      </c>
      <c r="F14" s="17" t="n">
        <v>300</v>
      </c>
      <c r="G14" s="18" t="inlineStr">
        <is>
          <t>Yes</t>
        </is>
      </c>
      <c r="H14" s="18" t="inlineStr">
        <is>
          <t>Monthly</t>
        </is>
      </c>
      <c r="I14" s="8" t="inlineStr">
        <is>
          <t>Reviewed 01/28/2026</t>
        </is>
      </c>
      <c r="J14" s="16" t="n"/>
    </row>
    <row r="15">
      <c r="A15" s="15" t="n"/>
      <c r="B15" s="15" t="n"/>
      <c r="C15" s="16" t="n"/>
      <c r="D15" s="15" t="n"/>
      <c r="E15" s="15" t="n"/>
      <c r="F15" s="17" t="n"/>
      <c r="G15" s="18" t="n"/>
      <c r="H15" s="18" t="n"/>
      <c r="I15" s="8">
        <f>IF(F15="","",IF(G15="Yes",F15*IFERROR(VLOOKUP(H15,$L$5:$M$7,2,FALSE),0),0))</f>
        <v/>
      </c>
      <c r="J15" s="16" t="n"/>
    </row>
    <row r="16">
      <c r="A16" s="15" t="n"/>
      <c r="B16" s="15" t="n"/>
      <c r="C16" s="16" t="n"/>
      <c r="D16" s="15" t="n"/>
      <c r="E16" s="15" t="n"/>
      <c r="F16" s="17" t="n"/>
      <c r="G16" s="18" t="n"/>
      <c r="H16" s="18" t="n"/>
      <c r="I16" s="8">
        <f>IF(F16="","",IF(G16="Yes",F16*IFERROR(VLOOKUP(H16,$L$5:$M$7,2,FALSE),0),0))</f>
        <v/>
      </c>
      <c r="J16" s="16" t="n"/>
    </row>
    <row r="17">
      <c r="A17" s="15" t="n"/>
      <c r="B17" s="15" t="n"/>
      <c r="C17" s="16" t="n"/>
      <c r="D17" s="15" t="n"/>
      <c r="E17" s="15" t="n"/>
      <c r="F17" s="17" t="n"/>
      <c r="G17" s="18" t="n"/>
      <c r="H17" s="18" t="n"/>
      <c r="I17" s="8">
        <f>IF(F17="","",IF(G17="Yes",F17*IFERROR(VLOOKUP(H17,$L$5:$M$7,2,FALSE),0),0))</f>
        <v/>
      </c>
      <c r="J17" s="16" t="n"/>
    </row>
    <row r="18">
      <c r="A18" s="15" t="n"/>
      <c r="B18" s="15" t="n"/>
      <c r="C18" s="16" t="n"/>
      <c r="D18" s="15" t="n"/>
      <c r="E18" s="15" t="n"/>
      <c r="F18" s="17" t="n"/>
      <c r="G18" s="18" t="n"/>
      <c r="H18" s="18" t="n"/>
      <c r="I18" s="8">
        <f>IF(F18="","",IF(G18="Yes",F18*IFERROR(VLOOKUP(H18,$L$5:$M$7,2,FALSE),0),0))</f>
        <v/>
      </c>
      <c r="J18" s="16" t="n"/>
    </row>
    <row r="19">
      <c r="A19" s="15" t="n"/>
      <c r="B19" s="15" t="n"/>
      <c r="C19" s="16" t="n"/>
      <c r="D19" s="15" t="n"/>
      <c r="E19" s="15" t="n"/>
      <c r="F19" s="17" t="n"/>
      <c r="G19" s="18" t="n"/>
      <c r="H19" s="18" t="n"/>
      <c r="I19" s="8">
        <f>IF(F19="","",IF(G19="Yes",F19*IFERROR(VLOOKUP(H19,$L$5:$M$7,2,FALSE),0),0))</f>
        <v/>
      </c>
      <c r="J19" s="16" t="n"/>
    </row>
    <row r="20">
      <c r="A20" s="15" t="n"/>
      <c r="B20" s="15" t="n"/>
      <c r="C20" s="16" t="n"/>
      <c r="D20" s="15" t="n"/>
      <c r="E20" s="15" t="n"/>
      <c r="F20" s="17" t="n"/>
      <c r="G20" s="18" t="n"/>
      <c r="H20" s="18" t="n"/>
      <c r="I20" s="8">
        <f>IF(F20="","",IF(G20="Yes",F20*IFERROR(VLOOKUP(H20,$L$5:$M$7,2,FALSE),0),0))</f>
        <v/>
      </c>
      <c r="J20" s="16" t="n"/>
    </row>
    <row r="21">
      <c r="A21" s="15" t="n"/>
      <c r="B21" s="15" t="n"/>
      <c r="C21" s="16" t="n"/>
      <c r="D21" s="15" t="n"/>
      <c r="E21" s="15" t="n"/>
      <c r="F21" s="17" t="n"/>
      <c r="G21" s="18" t="n"/>
      <c r="H21" s="18" t="n"/>
      <c r="I21" s="8">
        <f>IF(F21="","",IF(G21="Yes",F21*IFERROR(VLOOKUP(H21,$L$5:$M$7,2,FALSE),0),0))</f>
        <v/>
      </c>
      <c r="J21" s="16" t="n"/>
    </row>
    <row r="22">
      <c r="A22" s="15" t="n"/>
      <c r="B22" s="15" t="n"/>
      <c r="C22" s="16" t="n"/>
      <c r="D22" s="15" t="n"/>
      <c r="E22" s="15" t="n"/>
      <c r="F22" s="17" t="n"/>
      <c r="G22" s="18" t="n"/>
      <c r="H22" s="18" t="n"/>
      <c r="I22" s="8">
        <f>IF(F22="","",IF(G22="Yes",F22*IFERROR(VLOOKUP(H22,$L$5:$M$7,2,FALSE),0),0))</f>
        <v/>
      </c>
      <c r="J22" s="16" t="n"/>
    </row>
    <row r="23">
      <c r="A23" s="15" t="n"/>
      <c r="B23" s="15" t="n"/>
      <c r="C23" s="16" t="n"/>
      <c r="D23" s="15" t="n"/>
      <c r="E23" s="15" t="n"/>
      <c r="F23" s="17" t="n"/>
      <c r="G23" s="18" t="n"/>
      <c r="H23" s="18" t="n"/>
      <c r="I23" s="8">
        <f>IF(F23="","",IF(G23="Yes",F23*IFERROR(VLOOKUP(H23,$L$5:$M$7,2,FALSE),0),0))</f>
        <v/>
      </c>
      <c r="J23" s="16" t="n"/>
    </row>
    <row r="24">
      <c r="A24" s="15" t="n"/>
      <c r="B24" s="15" t="n"/>
      <c r="C24" s="16" t="n"/>
      <c r="D24" s="15" t="n"/>
      <c r="E24" s="15" t="n"/>
      <c r="F24" s="17" t="n"/>
      <c r="G24" s="18" t="n"/>
      <c r="H24" s="18" t="n"/>
      <c r="I24" s="8">
        <f>IF(F24="","",IF(G24="Yes",F24*IFERROR(VLOOKUP(H24,$L$5:$M$7,2,FALSE),0),0))</f>
        <v/>
      </c>
      <c r="J24" s="16" t="n"/>
    </row>
    <row r="25">
      <c r="A25" s="15" t="n"/>
      <c r="B25" s="15" t="n"/>
      <c r="C25" s="16" t="n"/>
      <c r="D25" s="15" t="n"/>
      <c r="E25" s="15" t="n"/>
      <c r="F25" s="17" t="n"/>
      <c r="G25" s="18" t="n"/>
      <c r="H25" s="18" t="n"/>
      <c r="I25" s="8">
        <f>IF(F25="","",IF(G25="Yes",F25*IFERROR(VLOOKUP(H25,$L$5:$M$7,2,FALSE),0),0))</f>
        <v/>
      </c>
      <c r="J25" s="16" t="n"/>
    </row>
    <row r="26">
      <c r="A26" s="15" t="n"/>
      <c r="B26" s="15" t="n"/>
      <c r="C26" s="16" t="n"/>
      <c r="D26" s="15" t="n"/>
      <c r="E26" s="15" t="n"/>
      <c r="F26" s="17" t="n"/>
      <c r="G26" s="18" t="n"/>
      <c r="H26" s="18" t="n"/>
      <c r="I26" s="8">
        <f>IF(F26="","",IF(G26="Yes",F26*IFERROR(VLOOKUP(H26,$L$5:$M$7,2,FALSE),0),0))</f>
        <v/>
      </c>
      <c r="J26" s="16" t="n"/>
    </row>
    <row r="27">
      <c r="A27" s="15" t="n"/>
      <c r="B27" s="15" t="n"/>
      <c r="C27" s="16" t="n"/>
      <c r="D27" s="15" t="n"/>
      <c r="E27" s="15" t="n"/>
      <c r="F27" s="17" t="n"/>
      <c r="G27" s="18" t="n"/>
      <c r="H27" s="18" t="n"/>
      <c r="I27" s="8">
        <f>IF(F27="","",IF(G27="Yes",F27*IFERROR(VLOOKUP(H27,$L$5:$M$7,2,FALSE),0),0))</f>
        <v/>
      </c>
      <c r="J27" s="16" t="n"/>
    </row>
    <row r="28">
      <c r="A28" s="15" t="n"/>
      <c r="B28" s="15" t="n"/>
      <c r="C28" s="16" t="n"/>
      <c r="D28" s="15" t="n"/>
      <c r="E28" s="15" t="n"/>
      <c r="F28" s="17" t="n"/>
      <c r="G28" s="18" t="n"/>
      <c r="H28" s="18" t="n"/>
      <c r="I28" s="8">
        <f>IF(F28="","",IF(G28="Yes",F28*IFERROR(VLOOKUP(H28,$L$5:$M$7,2,FALSE),0),0))</f>
        <v/>
      </c>
      <c r="J28" s="16" t="n"/>
    </row>
    <row r="29">
      <c r="A29" s="15" t="n"/>
      <c r="B29" s="15" t="n"/>
      <c r="C29" s="16" t="n"/>
      <c r="D29" s="15" t="n"/>
      <c r="E29" s="15" t="n"/>
      <c r="F29" s="17" t="n"/>
      <c r="G29" s="18" t="n"/>
      <c r="H29" s="18" t="n"/>
      <c r="I29" s="8">
        <f>IF(F29="","",IF(G29="Yes",F29*IFERROR(VLOOKUP(H29,$L$5:$M$7,2,FALSE),0),0))</f>
        <v/>
      </c>
      <c r="J29" s="16" t="n"/>
    </row>
    <row r="30">
      <c r="A30" s="15" t="n"/>
      <c r="B30" s="15" t="n"/>
      <c r="C30" s="16" t="n"/>
      <c r="D30" s="15" t="n"/>
      <c r="E30" s="15" t="n"/>
      <c r="F30" s="17" t="n"/>
      <c r="G30" s="18" t="n"/>
      <c r="H30" s="18" t="n"/>
      <c r="I30" s="8">
        <f>IF(F30="","",IF(G30="Yes",F30*IFERROR(VLOOKUP(H30,$L$5:$M$7,2,FALSE),0),0))</f>
        <v/>
      </c>
      <c r="J30" s="16" t="n"/>
    </row>
    <row r="31">
      <c r="A31" s="15" t="n"/>
      <c r="B31" s="15" t="n"/>
      <c r="C31" s="16" t="n"/>
      <c r="D31" s="15" t="n"/>
      <c r="E31" s="15" t="n"/>
      <c r="F31" s="17" t="n"/>
      <c r="G31" s="18" t="n"/>
      <c r="H31" s="18" t="n"/>
      <c r="I31" s="8">
        <f>IF(F31="","",IF(G31="Yes",F31*IFERROR(VLOOKUP(H31,$L$5:$M$7,2,FALSE),0),0))</f>
        <v/>
      </c>
      <c r="J31" s="16" t="n"/>
    </row>
    <row r="32">
      <c r="A32" s="15" t="n"/>
      <c r="B32" s="15" t="n"/>
      <c r="C32" s="16" t="n"/>
      <c r="D32" s="15" t="n"/>
      <c r="E32" s="15" t="n"/>
      <c r="F32" s="17" t="n"/>
      <c r="G32" s="18" t="n"/>
      <c r="H32" s="18" t="n"/>
      <c r="I32" s="8">
        <f>IF(F32="","",IF(G32="Yes",F32*IFERROR(VLOOKUP(H32,$L$5:$M$7,2,FALSE),0),0))</f>
        <v/>
      </c>
      <c r="J32" s="16" t="n"/>
    </row>
    <row r="33">
      <c r="A33" s="15" t="n"/>
      <c r="B33" s="15" t="n"/>
      <c r="C33" s="16" t="n"/>
      <c r="D33" s="15" t="n"/>
      <c r="E33" s="15" t="n"/>
      <c r="F33" s="17" t="n"/>
      <c r="G33" s="18" t="n"/>
      <c r="H33" s="18" t="n"/>
      <c r="I33" s="8">
        <f>IF(F33="","",IF(G33="Yes",F33*IFERROR(VLOOKUP(H33,$L$5:$M$7,2,FALSE),0),0))</f>
        <v/>
      </c>
      <c r="J33" s="16" t="n"/>
    </row>
    <row r="34">
      <c r="A34" s="15" t="n"/>
      <c r="B34" s="15" t="n"/>
      <c r="C34" s="16" t="n"/>
      <c r="D34" s="15" t="n"/>
      <c r="E34" s="15" t="n"/>
      <c r="F34" s="17" t="n"/>
      <c r="G34" s="18" t="n"/>
      <c r="H34" s="18" t="n"/>
      <c r="I34" s="8">
        <f>IF(F34="","",IF(G34="Yes",F34*IFERROR(VLOOKUP(H34,$L$5:$M$7,2,FALSE),0),0))</f>
        <v/>
      </c>
      <c r="J34" s="16" t="n"/>
    </row>
    <row r="35">
      <c r="A35" s="15" t="n"/>
      <c r="B35" s="15" t="n"/>
      <c r="C35" s="16" t="n"/>
      <c r="D35" s="15" t="n"/>
      <c r="E35" s="15" t="n"/>
      <c r="F35" s="17" t="n"/>
      <c r="G35" s="18" t="n"/>
      <c r="H35" s="18" t="n"/>
      <c r="I35" s="8">
        <f>IF(F35="","",IF(G35="Yes",F35*IFERROR(VLOOKUP(H35,$L$5:$M$7,2,FALSE),0),0))</f>
        <v/>
      </c>
      <c r="J35" s="16" t="n"/>
    </row>
    <row r="36">
      <c r="A36" s="15" t="n"/>
      <c r="B36" s="15" t="n"/>
      <c r="C36" s="16" t="n"/>
      <c r="D36" s="15" t="n"/>
      <c r="E36" s="15" t="n"/>
      <c r="F36" s="17" t="n"/>
      <c r="G36" s="18" t="n"/>
      <c r="H36" s="18" t="n"/>
      <c r="I36" s="8">
        <f>IF(F36="","",IF(G36="Yes",F36*IFERROR(VLOOKUP(H36,$L$5:$M$7,2,FALSE),0),0))</f>
        <v/>
      </c>
      <c r="J36" s="16" t="n"/>
    </row>
    <row r="37">
      <c r="A37" s="15" t="n"/>
      <c r="B37" s="15" t="n"/>
      <c r="C37" s="16" t="n"/>
      <c r="D37" s="15" t="n"/>
      <c r="E37" s="15" t="n"/>
      <c r="F37" s="17" t="n"/>
      <c r="G37" s="18" t="n"/>
      <c r="H37" s="18" t="n"/>
      <c r="I37" s="8">
        <f>IF(F37="","",IF(G37="Yes",F37*IFERROR(VLOOKUP(H37,$L$5:$M$7,2,FALSE),0),0))</f>
        <v/>
      </c>
      <c r="J37" s="16" t="n"/>
    </row>
    <row r="38">
      <c r="A38" s="15" t="n"/>
      <c r="B38" s="15" t="n"/>
      <c r="C38" s="16" t="n"/>
      <c r="D38" s="15" t="n"/>
      <c r="E38" s="15" t="n"/>
      <c r="F38" s="17" t="n"/>
      <c r="G38" s="18" t="n"/>
      <c r="H38" s="18" t="n"/>
      <c r="I38" s="8">
        <f>IF(F38="","",IF(G38="Yes",F38*IFERROR(VLOOKUP(H38,$L$5:$M$7,2,FALSE),0),0))</f>
        <v/>
      </c>
      <c r="J38" s="16" t="n"/>
    </row>
    <row r="39">
      <c r="A39" s="15" t="n"/>
      <c r="B39" s="15" t="n"/>
      <c r="C39" s="16" t="n"/>
      <c r="D39" s="15" t="n"/>
      <c r="E39" s="15" t="n"/>
      <c r="F39" s="17" t="n"/>
      <c r="G39" s="18" t="n"/>
      <c r="H39" s="18" t="n"/>
      <c r="I39" s="8">
        <f>IF(F39="","",IF(G39="Yes",F39*IFERROR(VLOOKUP(H39,$L$5:$M$7,2,FALSE),0),0))</f>
        <v/>
      </c>
      <c r="J39" s="16" t="n"/>
    </row>
    <row r="40">
      <c r="A40" s="15" t="n"/>
      <c r="B40" s="15" t="n"/>
      <c r="C40" s="16" t="n"/>
      <c r="D40" s="15" t="n"/>
      <c r="E40" s="15" t="n"/>
      <c r="F40" s="17" t="n"/>
      <c r="G40" s="18" t="n"/>
      <c r="H40" s="18" t="n"/>
      <c r="I40" s="8">
        <f>IF(F40="","",IF(G40="Yes",F40*IFERROR(VLOOKUP(H40,$L$5:$M$7,2,FALSE),0),0))</f>
        <v/>
      </c>
      <c r="J40" s="16" t="n"/>
    </row>
    <row r="41">
      <c r="A41" s="15" t="n"/>
      <c r="B41" s="15" t="n"/>
      <c r="C41" s="16" t="n"/>
      <c r="D41" s="15" t="n"/>
      <c r="E41" s="15" t="n"/>
      <c r="F41" s="17" t="n"/>
      <c r="G41" s="18" t="n"/>
      <c r="H41" s="18" t="n"/>
      <c r="I41" s="8">
        <f>IF(F41="","",IF(G41="Yes",F41*IFERROR(VLOOKUP(H41,$L$5:$M$7,2,FALSE),0),0))</f>
        <v/>
      </c>
      <c r="J41" s="16" t="n"/>
    </row>
    <row r="42">
      <c r="A42" s="15" t="n"/>
      <c r="B42" s="15" t="n"/>
      <c r="C42" s="16" t="n"/>
      <c r="D42" s="15" t="n"/>
      <c r="E42" s="15" t="n"/>
      <c r="F42" s="17" t="n"/>
      <c r="G42" s="18" t="n"/>
      <c r="H42" s="18" t="n"/>
      <c r="I42" s="8">
        <f>IF(F42="","",IF(G42="Yes",F42*IFERROR(VLOOKUP(H42,$L$5:$M$7,2,FALSE),0),0))</f>
        <v/>
      </c>
      <c r="J42" s="16" t="n"/>
    </row>
    <row r="43">
      <c r="A43" s="15" t="n"/>
      <c r="B43" s="15" t="n"/>
      <c r="C43" s="16" t="n"/>
      <c r="D43" s="15" t="n"/>
      <c r="E43" s="15" t="n"/>
      <c r="F43" s="17" t="n"/>
      <c r="G43" s="18" t="n"/>
      <c r="H43" s="18" t="n"/>
      <c r="I43" s="8">
        <f>IF(F43="","",IF(G43="Yes",F43*IFERROR(VLOOKUP(H43,$L$5:$M$7,2,FALSE),0),0))</f>
        <v/>
      </c>
      <c r="J43" s="16" t="n"/>
    </row>
    <row r="44">
      <c r="A44" s="15" t="n"/>
      <c r="B44" s="15" t="n"/>
      <c r="C44" s="16" t="n"/>
      <c r="D44" s="15" t="n"/>
      <c r="E44" s="15" t="n"/>
      <c r="F44" s="17" t="n"/>
      <c r="G44" s="18" t="n"/>
      <c r="H44" s="18" t="n"/>
      <c r="I44" s="8">
        <f>IF(F44="","",IF(G44="Yes",F44*IFERROR(VLOOKUP(H44,$L$5:$M$7,2,FALSE),0),0))</f>
        <v/>
      </c>
      <c r="J44" s="16" t="n"/>
    </row>
    <row r="45">
      <c r="A45" s="15" t="n"/>
      <c r="B45" s="15" t="n"/>
      <c r="C45" s="16" t="n"/>
      <c r="D45" s="15" t="n"/>
      <c r="E45" s="15" t="n"/>
      <c r="F45" s="17" t="n"/>
      <c r="G45" s="18" t="n"/>
      <c r="H45" s="18" t="n"/>
      <c r="I45" s="8">
        <f>IF(F45="","",IF(G45="Yes",F45*IFERROR(VLOOKUP(H45,$L$5:$M$7,2,FALSE),0),0))</f>
        <v/>
      </c>
      <c r="J45" s="16" t="n"/>
    </row>
    <row r="46">
      <c r="A46" s="15" t="n"/>
      <c r="B46" s="15" t="n"/>
      <c r="C46" s="16" t="n"/>
      <c r="D46" s="15" t="n"/>
      <c r="E46" s="15" t="n"/>
      <c r="F46" s="17" t="n"/>
      <c r="G46" s="18" t="n"/>
      <c r="H46" s="18" t="n"/>
      <c r="I46" s="8">
        <f>IF(F46="","",IF(G46="Yes",F46*IFERROR(VLOOKUP(H46,$L$5:$M$7,2,FALSE),0),0))</f>
        <v/>
      </c>
      <c r="J46" s="16" t="n"/>
    </row>
    <row r="47">
      <c r="A47" s="15" t="n"/>
      <c r="B47" s="15" t="n"/>
      <c r="C47" s="16" t="n"/>
      <c r="D47" s="15" t="n"/>
      <c r="E47" s="15" t="n"/>
      <c r="F47" s="17" t="n"/>
      <c r="G47" s="18" t="n"/>
      <c r="H47" s="18" t="n"/>
      <c r="I47" s="8">
        <f>IF(F47="","",IF(G47="Yes",F47*IFERROR(VLOOKUP(H47,$L$5:$M$7,2,FALSE),0),0))</f>
        <v/>
      </c>
      <c r="J47" s="16" t="n"/>
    </row>
    <row r="48">
      <c r="A48" s="15" t="n"/>
      <c r="B48" s="15" t="n"/>
      <c r="C48" s="16" t="n"/>
      <c r="D48" s="15" t="n"/>
      <c r="E48" s="15" t="n"/>
      <c r="F48" s="17" t="n"/>
      <c r="G48" s="18" t="n"/>
      <c r="H48" s="18" t="n"/>
      <c r="I48" s="8">
        <f>IF(F48="","",IF(G48="Yes",F48*IFERROR(VLOOKUP(H48,$L$5:$M$7,2,FALSE),0),0))</f>
        <v/>
      </c>
      <c r="J48" s="16" t="n"/>
    </row>
    <row r="49">
      <c r="A49" s="15" t="n"/>
      <c r="B49" s="15" t="n"/>
      <c r="C49" s="16" t="n"/>
      <c r="D49" s="15" t="n"/>
      <c r="E49" s="15" t="n"/>
      <c r="F49" s="17" t="n"/>
      <c r="G49" s="18" t="n"/>
      <c r="H49" s="18" t="n"/>
      <c r="I49" s="8">
        <f>IF(F49="","",IF(G49="Yes",F49*IFERROR(VLOOKUP(H49,$L$5:$M$7,2,FALSE),0),0))</f>
        <v/>
      </c>
      <c r="J49" s="16" t="n"/>
    </row>
    <row r="50">
      <c r="A50" s="15" t="n"/>
      <c r="B50" s="15" t="n"/>
      <c r="C50" s="16" t="n"/>
      <c r="D50" s="15" t="n"/>
      <c r="E50" s="15" t="n"/>
      <c r="F50" s="17" t="n"/>
      <c r="G50" s="18" t="n"/>
      <c r="H50" s="18" t="n"/>
      <c r="I50" s="8">
        <f>IF(F50="","",IF(G50="Yes",F50*IFERROR(VLOOKUP(H50,$L$5:$M$7,2,FALSE),0),0))</f>
        <v/>
      </c>
      <c r="J50" s="16" t="n"/>
    </row>
    <row r="51">
      <c r="A51" s="15" t="n"/>
      <c r="B51" s="15" t="n"/>
      <c r="C51" s="16" t="n"/>
      <c r="D51" s="15" t="n"/>
      <c r="E51" s="15" t="n"/>
      <c r="F51" s="17" t="n"/>
      <c r="G51" s="18" t="n"/>
      <c r="H51" s="18" t="n"/>
      <c r="I51" s="8">
        <f>IF(F51="","",IF(G51="Yes",F51*IFERROR(VLOOKUP(H51,$L$5:$M$7,2,FALSE),0),0))</f>
        <v/>
      </c>
      <c r="J51" s="16" t="n"/>
    </row>
    <row r="52">
      <c r="A52" s="15" t="n"/>
      <c r="B52" s="15" t="n"/>
      <c r="C52" s="16" t="n"/>
      <c r="D52" s="15" t="n"/>
      <c r="E52" s="15" t="n"/>
      <c r="F52" s="17" t="n"/>
      <c r="G52" s="18" t="n"/>
      <c r="H52" s="18" t="n"/>
      <c r="I52" s="8">
        <f>IF(F52="","",IF(G52="Yes",F52*IFERROR(VLOOKUP(H52,$L$5:$M$7,2,FALSE),0),0))</f>
        <v/>
      </c>
      <c r="J52" s="16" t="n"/>
    </row>
    <row r="53">
      <c r="A53" s="15" t="n"/>
      <c r="B53" s="15" t="n"/>
      <c r="C53" s="16" t="n"/>
      <c r="D53" s="15" t="n"/>
      <c r="E53" s="15" t="n"/>
      <c r="F53" s="17" t="n"/>
      <c r="G53" s="18" t="n"/>
      <c r="H53" s="18" t="n"/>
      <c r="I53" s="8">
        <f>IF(F53="","",IF(G53="Yes",F53*IFERROR(VLOOKUP(H53,$L$5:$M$7,2,FALSE),0),0))</f>
        <v/>
      </c>
      <c r="J53" s="16" t="n"/>
    </row>
    <row r="54">
      <c r="A54" s="15" t="n"/>
      <c r="B54" s="15" t="n"/>
      <c r="C54" s="16" t="n"/>
      <c r="D54" s="15" t="n"/>
      <c r="E54" s="15" t="n"/>
      <c r="F54" s="17" t="n"/>
      <c r="G54" s="18" t="n"/>
      <c r="H54" s="18" t="n"/>
      <c r="I54" s="8">
        <f>IF(F54="","",IF(G54="Yes",F54*IFERROR(VLOOKUP(H54,$L$5:$M$7,2,FALSE),0),0))</f>
        <v/>
      </c>
      <c r="J54" s="16" t="n"/>
    </row>
    <row r="55">
      <c r="A55" s="15" t="n"/>
      <c r="B55" s="15" t="n"/>
      <c r="C55" s="16" t="n"/>
      <c r="D55" s="15" t="n"/>
      <c r="E55" s="15" t="n"/>
      <c r="F55" s="17" t="n"/>
      <c r="G55" s="18" t="n"/>
      <c r="H55" s="18" t="n"/>
      <c r="I55" s="8">
        <f>IF(F55="","",IF(G55="Yes",F55*IFERROR(VLOOKUP(H55,$L$5:$M$7,2,FALSE),0),0))</f>
        <v/>
      </c>
      <c r="J55" s="16" t="n"/>
    </row>
    <row r="56">
      <c r="A56" s="15" t="n"/>
      <c r="B56" s="15" t="n"/>
      <c r="C56" s="16" t="n"/>
      <c r="D56" s="15" t="n"/>
      <c r="E56" s="15" t="n"/>
      <c r="F56" s="17" t="n"/>
      <c r="G56" s="18" t="n"/>
      <c r="H56" s="18" t="n"/>
      <c r="I56" s="8">
        <f>IF(F56="","",IF(G56="Yes",F56*IFERROR(VLOOKUP(H56,$L$5:$M$7,2,FALSE),0),0))</f>
        <v/>
      </c>
      <c r="J56" s="16" t="n"/>
    </row>
    <row r="57">
      <c r="A57" s="15" t="n"/>
      <c r="B57" s="15" t="n"/>
      <c r="C57" s="16" t="n"/>
      <c r="D57" s="15" t="n"/>
      <c r="E57" s="15" t="n"/>
      <c r="F57" s="17" t="n"/>
      <c r="G57" s="18" t="n"/>
      <c r="H57" s="18" t="n"/>
      <c r="I57" s="8">
        <f>IF(F57="","",IF(G57="Yes",F57*IFERROR(VLOOKUP(H57,$L$5:$M$7,2,FALSE),0),0))</f>
        <v/>
      </c>
      <c r="J57" s="16" t="n"/>
    </row>
    <row r="58">
      <c r="A58" s="15" t="n"/>
      <c r="B58" s="15" t="n"/>
      <c r="C58" s="16" t="n"/>
      <c r="D58" s="15" t="n"/>
      <c r="E58" s="15" t="n"/>
      <c r="F58" s="17" t="n"/>
      <c r="G58" s="18" t="n"/>
      <c r="H58" s="18" t="n"/>
      <c r="I58" s="8">
        <f>IF(F58="","",IF(G58="Yes",F58*IFERROR(VLOOKUP(H58,$L$5:$M$7,2,FALSE),0),0))</f>
        <v/>
      </c>
      <c r="J58" s="16" t="n"/>
    </row>
    <row r="59">
      <c r="A59" s="15" t="n"/>
      <c r="B59" s="15" t="n"/>
      <c r="C59" s="16" t="n"/>
      <c r="D59" s="15" t="n"/>
      <c r="E59" s="15" t="n"/>
      <c r="F59" s="17" t="n"/>
      <c r="G59" s="18" t="n"/>
      <c r="H59" s="18" t="n"/>
      <c r="I59" s="8">
        <f>IF(F59="","",IF(G59="Yes",F59*IFERROR(VLOOKUP(H59,$L$5:$M$7,2,FALSE),0),0))</f>
        <v/>
      </c>
      <c r="J59" s="16" t="n"/>
    </row>
    <row r="60">
      <c r="A60" s="15" t="n"/>
      <c r="B60" s="15" t="n"/>
      <c r="C60" s="16" t="n"/>
      <c r="D60" s="15" t="n"/>
      <c r="E60" s="15" t="n"/>
      <c r="F60" s="17" t="n"/>
      <c r="G60" s="18" t="n"/>
      <c r="H60" s="18" t="n"/>
      <c r="I60" s="8">
        <f>IF(F60="","",IF(G60="Yes",F60*IFERROR(VLOOKUP(H60,$L$5:$M$7,2,FALSE),0),0))</f>
        <v/>
      </c>
      <c r="J60" s="16" t="n"/>
    </row>
    <row r="61">
      <c r="A61" s="15" t="n"/>
      <c r="B61" s="15" t="n"/>
      <c r="C61" s="16" t="n"/>
      <c r="D61" s="15" t="n"/>
      <c r="E61" s="15" t="n"/>
      <c r="F61" s="17" t="n"/>
      <c r="G61" s="18" t="n"/>
      <c r="H61" s="18" t="n"/>
      <c r="I61" s="8">
        <f>IF(F61="","",IF(G61="Yes",F61*IFERROR(VLOOKUP(H61,$L$5:$M$7,2,FALSE),0),0))</f>
        <v/>
      </c>
      <c r="J61" s="16" t="n"/>
    </row>
    <row r="62">
      <c r="A62" s="15" t="n"/>
      <c r="B62" s="15" t="n"/>
      <c r="C62" s="16" t="n"/>
      <c r="D62" s="15" t="n"/>
      <c r="E62" s="15" t="n"/>
      <c r="F62" s="17" t="n"/>
      <c r="G62" s="18" t="n"/>
      <c r="H62" s="18" t="n"/>
      <c r="I62" s="8">
        <f>IF(F62="","",IF(G62="Yes",F62*IFERROR(VLOOKUP(H62,$L$5:$M$7,2,FALSE),0),0))</f>
        <v/>
      </c>
      <c r="J62" s="16" t="n"/>
    </row>
    <row r="63">
      <c r="A63" s="15" t="n"/>
      <c r="B63" s="15" t="n"/>
      <c r="C63" s="16" t="n"/>
      <c r="D63" s="15" t="n"/>
      <c r="E63" s="15" t="n"/>
      <c r="F63" s="17" t="n"/>
      <c r="G63" s="18" t="n"/>
      <c r="H63" s="18" t="n"/>
      <c r="I63" s="8">
        <f>IF(F63="","",IF(G63="Yes",F63*IFERROR(VLOOKUP(H63,$L$5:$M$7,2,FALSE),0),0))</f>
        <v/>
      </c>
      <c r="J63" s="16" t="n"/>
    </row>
    <row r="64">
      <c r="A64" s="15" t="n"/>
      <c r="B64" s="15" t="n"/>
      <c r="C64" s="16" t="n"/>
      <c r="D64" s="15" t="n"/>
      <c r="E64" s="15" t="n"/>
      <c r="F64" s="17" t="n"/>
      <c r="G64" s="18" t="n"/>
      <c r="H64" s="18" t="n"/>
      <c r="I64" s="8">
        <f>IF(F64="","",IF(G64="Yes",F64*IFERROR(VLOOKUP(H64,$L$5:$M$7,2,FALSE),0),0))</f>
        <v/>
      </c>
      <c r="J64" s="16" t="n"/>
    </row>
    <row r="65">
      <c r="A65" s="15" t="n"/>
      <c r="B65" s="15" t="n"/>
      <c r="C65" s="16" t="n"/>
      <c r="D65" s="15" t="n"/>
      <c r="E65" s="15" t="n"/>
      <c r="F65" s="17" t="n"/>
      <c r="G65" s="18" t="n"/>
      <c r="H65" s="18" t="n"/>
      <c r="I65" s="8">
        <f>IF(F65="","",IF(G65="Yes",F65*IFERROR(VLOOKUP(H65,$L$5:$M$7,2,FALSE),0),0))</f>
        <v/>
      </c>
      <c r="J65" s="16" t="n"/>
    </row>
    <row r="66">
      <c r="A66" s="15" t="n"/>
      <c r="B66" s="15" t="n"/>
      <c r="C66" s="16" t="n"/>
      <c r="D66" s="15" t="n"/>
      <c r="E66" s="15" t="n"/>
      <c r="F66" s="17" t="n"/>
      <c r="G66" s="18" t="n"/>
      <c r="H66" s="18" t="n"/>
      <c r="I66" s="8">
        <f>IF(F66="","",IF(G66="Yes",F66*IFERROR(VLOOKUP(H66,$L$5:$M$7,2,FALSE),0),0))</f>
        <v/>
      </c>
      <c r="J66" s="16" t="n"/>
    </row>
    <row r="67">
      <c r="A67" s="15" t="n"/>
      <c r="B67" s="15" t="n"/>
      <c r="C67" s="16" t="n"/>
      <c r="D67" s="15" t="n"/>
      <c r="E67" s="15" t="n"/>
      <c r="F67" s="17" t="n"/>
      <c r="G67" s="18" t="n"/>
      <c r="H67" s="18" t="n"/>
      <c r="I67" s="8">
        <f>IF(F67="","",IF(G67="Yes",F67*IFERROR(VLOOKUP(H67,$L$5:$M$7,2,FALSE),0),0))</f>
        <v/>
      </c>
      <c r="J67" s="16" t="n"/>
    </row>
    <row r="68">
      <c r="A68" s="15" t="n"/>
      <c r="B68" s="15" t="n"/>
      <c r="C68" s="16" t="n"/>
      <c r="D68" s="15" t="n"/>
      <c r="E68" s="15" t="n"/>
      <c r="F68" s="17" t="n"/>
      <c r="G68" s="18" t="n"/>
      <c r="H68" s="18" t="n"/>
      <c r="I68" s="8">
        <f>IF(F68="","",IF(G68="Yes",F68*IFERROR(VLOOKUP(H68,$L$5:$M$7,2,FALSE),0),0))</f>
        <v/>
      </c>
      <c r="J68" s="16" t="n"/>
    </row>
    <row r="69">
      <c r="A69" s="15" t="n"/>
      <c r="B69" s="15" t="n"/>
      <c r="C69" s="16" t="n"/>
      <c r="D69" s="15" t="n"/>
      <c r="E69" s="15" t="n"/>
      <c r="F69" s="17" t="n"/>
      <c r="G69" s="18" t="n"/>
      <c r="H69" s="18" t="n"/>
      <c r="I69" s="8">
        <f>IF(F69="","",IF(G69="Yes",F69*IFERROR(VLOOKUP(H69,$L$5:$M$7,2,FALSE),0),0))</f>
        <v/>
      </c>
      <c r="J69" s="16" t="n"/>
    </row>
    <row r="70">
      <c r="A70" s="15" t="n"/>
      <c r="B70" s="15" t="n"/>
      <c r="C70" s="16" t="n"/>
      <c r="D70" s="15" t="n"/>
      <c r="E70" s="15" t="n"/>
      <c r="F70" s="17" t="n"/>
      <c r="G70" s="18" t="n"/>
      <c r="H70" s="18" t="n"/>
      <c r="I70" s="8">
        <f>IF(F70="","",IF(G70="Yes",F70*IFERROR(VLOOKUP(H70,$L$5:$M$7,2,FALSE),0),0))</f>
        <v/>
      </c>
      <c r="J70" s="16" t="n"/>
    </row>
    <row r="71">
      <c r="A71" s="15" t="n"/>
      <c r="B71" s="15" t="n"/>
      <c r="C71" s="16" t="n"/>
      <c r="D71" s="15" t="n"/>
      <c r="E71" s="15" t="n"/>
      <c r="F71" s="17" t="n"/>
      <c r="G71" s="18" t="n"/>
      <c r="H71" s="18" t="n"/>
      <c r="I71" s="8">
        <f>IF(F71="","",IF(G71="Yes",F71*IFERROR(VLOOKUP(H71,$L$5:$M$7,2,FALSE),0),0))</f>
        <v/>
      </c>
      <c r="J71" s="16" t="n"/>
    </row>
    <row r="72">
      <c r="A72" s="15" t="n"/>
      <c r="B72" s="15" t="n"/>
      <c r="C72" s="16" t="n"/>
      <c r="D72" s="15" t="n"/>
      <c r="E72" s="15" t="n"/>
      <c r="F72" s="17" t="n"/>
      <c r="G72" s="18" t="n"/>
      <c r="H72" s="18" t="n"/>
      <c r="I72" s="8">
        <f>IF(F72="","",IF(G72="Yes",F72*IFERROR(VLOOKUP(H72,$L$5:$M$7,2,FALSE),0),0))</f>
        <v/>
      </c>
      <c r="J72" s="16" t="n"/>
    </row>
    <row r="73">
      <c r="A73" s="15" t="n"/>
      <c r="B73" s="15" t="n"/>
      <c r="C73" s="16" t="n"/>
      <c r="D73" s="15" t="n"/>
      <c r="E73" s="15" t="n"/>
      <c r="F73" s="17" t="n"/>
      <c r="G73" s="18" t="n"/>
      <c r="H73" s="18" t="n"/>
      <c r="I73" s="8">
        <f>IF(F73="","",IF(G73="Yes",F73*IFERROR(VLOOKUP(H73,$L$5:$M$7,2,FALSE),0),0))</f>
        <v/>
      </c>
      <c r="J73" s="16" t="n"/>
    </row>
    <row r="74">
      <c r="A74" s="15" t="n"/>
      <c r="B74" s="15" t="n"/>
      <c r="C74" s="16" t="n"/>
      <c r="D74" s="15" t="n"/>
      <c r="E74" s="15" t="n"/>
      <c r="F74" s="17" t="n"/>
      <c r="G74" s="18" t="n"/>
      <c r="H74" s="18" t="n"/>
      <c r="I74" s="8">
        <f>IF(F74="","",IF(G74="Yes",F74*IFERROR(VLOOKUP(H74,$L$5:$M$7,2,FALSE),0),0))</f>
        <v/>
      </c>
      <c r="J74" s="16" t="n"/>
    </row>
    <row r="75">
      <c r="A75" s="15" t="n"/>
      <c r="B75" s="15" t="n"/>
      <c r="C75" s="16" t="n"/>
      <c r="D75" s="15" t="n"/>
      <c r="E75" s="15" t="n"/>
      <c r="F75" s="17" t="n"/>
      <c r="G75" s="18" t="n"/>
      <c r="H75" s="18" t="n"/>
      <c r="I75" s="8">
        <f>IF(F75="","",IF(G75="Yes",F75*IFERROR(VLOOKUP(H75,$L$5:$M$7,2,FALSE),0),0))</f>
        <v/>
      </c>
      <c r="J75" s="16" t="n"/>
    </row>
    <row r="76">
      <c r="A76" s="15" t="n"/>
      <c r="B76" s="15" t="n"/>
      <c r="C76" s="16" t="n"/>
      <c r="D76" s="15" t="n"/>
      <c r="E76" s="15" t="n"/>
      <c r="F76" s="17" t="n"/>
      <c r="G76" s="18" t="n"/>
      <c r="H76" s="18" t="n"/>
      <c r="I76" s="8">
        <f>IF(F76="","",IF(G76="Yes",F76*IFERROR(VLOOKUP(H76,$L$5:$M$7,2,FALSE),0),0))</f>
        <v/>
      </c>
      <c r="J76" s="16" t="n"/>
    </row>
    <row r="77">
      <c r="A77" s="15" t="n"/>
      <c r="B77" s="15" t="n"/>
      <c r="C77" s="16" t="n"/>
      <c r="D77" s="15" t="n"/>
      <c r="E77" s="15" t="n"/>
      <c r="F77" s="17" t="n"/>
      <c r="G77" s="18" t="n"/>
      <c r="H77" s="18" t="n"/>
      <c r="I77" s="8">
        <f>IF(F77="","",IF(G77="Yes",F77*IFERROR(VLOOKUP(H77,$L$5:$M$7,2,FALSE),0),0))</f>
        <v/>
      </c>
      <c r="J77" s="16" t="n"/>
    </row>
    <row r="78">
      <c r="A78" s="15" t="n"/>
      <c r="B78" s="15" t="n"/>
      <c r="C78" s="16" t="n"/>
      <c r="D78" s="15" t="n"/>
      <c r="E78" s="15" t="n"/>
      <c r="F78" s="17" t="n"/>
      <c r="G78" s="18" t="n"/>
      <c r="H78" s="18" t="n"/>
      <c r="I78" s="8">
        <f>IF(F78="","",IF(G78="Yes",F78*IFERROR(VLOOKUP(H78,$L$5:$M$7,2,FALSE),0),0))</f>
        <v/>
      </c>
      <c r="J78" s="16" t="n"/>
    </row>
    <row r="79">
      <c r="A79" s="15" t="n"/>
      <c r="B79" s="15" t="n"/>
      <c r="C79" s="16" t="n"/>
      <c r="D79" s="15" t="n"/>
      <c r="E79" s="15" t="n"/>
      <c r="F79" s="17" t="n"/>
      <c r="G79" s="18" t="n"/>
      <c r="H79" s="18" t="n"/>
      <c r="I79" s="8">
        <f>IF(F79="","",IF(G79="Yes",F79*IFERROR(VLOOKUP(H79,$L$5:$M$7,2,FALSE),0),0))</f>
        <v/>
      </c>
      <c r="J79" s="16" t="n"/>
    </row>
    <row r="80">
      <c r="A80" s="15" t="n"/>
      <c r="B80" s="15" t="n"/>
      <c r="C80" s="16" t="n"/>
      <c r="D80" s="15" t="n"/>
      <c r="E80" s="15" t="n"/>
      <c r="F80" s="17" t="n"/>
      <c r="G80" s="18" t="n"/>
      <c r="H80" s="18" t="n"/>
      <c r="I80" s="8">
        <f>IF(F80="","",IF(G80="Yes",F80*IFERROR(VLOOKUP(H80,$L$5:$M$7,2,FALSE),0),0))</f>
        <v/>
      </c>
      <c r="J80" s="16" t="n"/>
    </row>
    <row r="81">
      <c r="A81" s="15" t="n"/>
      <c r="B81" s="15" t="n"/>
      <c r="C81" s="16" t="n"/>
      <c r="D81" s="15" t="n"/>
      <c r="E81" s="15" t="n"/>
      <c r="F81" s="17" t="n"/>
      <c r="G81" s="18" t="n"/>
      <c r="H81" s="18" t="n"/>
      <c r="I81" s="8">
        <f>IF(F81="","",IF(G81="Yes",F81*IFERROR(VLOOKUP(H81,$L$5:$M$7,2,FALSE),0),0))</f>
        <v/>
      </c>
      <c r="J81" s="16" t="n"/>
    </row>
    <row r="82">
      <c r="A82" s="15" t="n"/>
      <c r="B82" s="15" t="n"/>
      <c r="C82" s="16" t="n"/>
      <c r="D82" s="15" t="n"/>
      <c r="E82" s="15" t="n"/>
      <c r="F82" s="17" t="n"/>
      <c r="G82" s="18" t="n"/>
      <c r="H82" s="18" t="n"/>
      <c r="I82" s="8">
        <f>IF(F82="","",IF(G82="Yes",F82*IFERROR(VLOOKUP(H82,$L$5:$M$7,2,FALSE),0),0))</f>
        <v/>
      </c>
      <c r="J82" s="16" t="n"/>
    </row>
    <row r="83">
      <c r="A83" s="15" t="n"/>
      <c r="B83" s="15" t="n"/>
      <c r="C83" s="16" t="n"/>
      <c r="D83" s="15" t="n"/>
      <c r="E83" s="15" t="n"/>
      <c r="F83" s="17" t="n"/>
      <c r="G83" s="18" t="n"/>
      <c r="H83" s="18" t="n"/>
      <c r="I83" s="8">
        <f>IF(F83="","",IF(G83="Yes",F83*IFERROR(VLOOKUP(H83,$L$5:$M$7,2,FALSE),0),0))</f>
        <v/>
      </c>
      <c r="J83" s="16" t="n"/>
    </row>
    <row r="84">
      <c r="A84" s="15" t="n"/>
      <c r="B84" s="15" t="n"/>
      <c r="C84" s="16" t="n"/>
      <c r="D84" s="15" t="n"/>
      <c r="E84" s="15" t="n"/>
      <c r="F84" s="17" t="n"/>
      <c r="G84" s="18" t="n"/>
      <c r="H84" s="18" t="n"/>
      <c r="I84" s="8">
        <f>IF(F84="","",IF(G84="Yes",F84*IFERROR(VLOOKUP(H84,$L$5:$M$7,2,FALSE),0),0))</f>
        <v/>
      </c>
      <c r="J84" s="16" t="n"/>
    </row>
    <row r="85">
      <c r="A85" s="15" t="n"/>
      <c r="B85" s="15" t="n"/>
      <c r="C85" s="16" t="n"/>
      <c r="D85" s="15" t="n"/>
      <c r="E85" s="15" t="n"/>
      <c r="F85" s="17" t="n"/>
      <c r="G85" s="18" t="n"/>
      <c r="H85" s="18" t="n"/>
      <c r="I85" s="8">
        <f>IF(F85="","",IF(G85="Yes",F85*IFERROR(VLOOKUP(H85,$L$5:$M$7,2,FALSE),0),0))</f>
        <v/>
      </c>
      <c r="J85" s="16" t="n"/>
    </row>
    <row r="86">
      <c r="A86" s="15" t="n"/>
      <c r="B86" s="15" t="n"/>
      <c r="C86" s="16" t="n"/>
      <c r="D86" s="15" t="n"/>
      <c r="E86" s="15" t="n"/>
      <c r="F86" s="17" t="n"/>
      <c r="G86" s="18" t="n"/>
      <c r="H86" s="18" t="n"/>
      <c r="I86" s="8">
        <f>IF(F86="","",IF(G86="Yes",F86*IFERROR(VLOOKUP(H86,$L$5:$M$7,2,FALSE),0),0))</f>
        <v/>
      </c>
      <c r="J86" s="16" t="n"/>
    </row>
    <row r="87">
      <c r="A87" s="15" t="n"/>
      <c r="B87" s="15" t="n"/>
      <c r="C87" s="16" t="n"/>
      <c r="D87" s="15" t="n"/>
      <c r="E87" s="15" t="n"/>
      <c r="F87" s="17" t="n"/>
      <c r="G87" s="18" t="n"/>
      <c r="H87" s="18" t="n"/>
      <c r="I87" s="8">
        <f>IF(F87="","",IF(G87="Yes",F87*IFERROR(VLOOKUP(H87,$L$5:$M$7,2,FALSE),0),0))</f>
        <v/>
      </c>
      <c r="J87" s="16" t="n"/>
    </row>
    <row r="88">
      <c r="A88" s="15" t="n"/>
      <c r="B88" s="15" t="n"/>
      <c r="C88" s="16" t="n"/>
      <c r="D88" s="15" t="n"/>
      <c r="E88" s="15" t="n"/>
      <c r="F88" s="17" t="n"/>
      <c r="G88" s="18" t="n"/>
      <c r="H88" s="18" t="n"/>
      <c r="I88" s="8">
        <f>IF(F88="","",IF(G88="Yes",F88*IFERROR(VLOOKUP(H88,$L$5:$M$7,2,FALSE),0),0))</f>
        <v/>
      </c>
      <c r="J88" s="16" t="n"/>
    </row>
    <row r="89">
      <c r="A89" s="15" t="n"/>
      <c r="B89" s="15" t="n"/>
      <c r="C89" s="16" t="n"/>
      <c r="D89" s="15" t="n"/>
      <c r="E89" s="15" t="n"/>
      <c r="F89" s="17" t="n"/>
      <c r="G89" s="18" t="n"/>
      <c r="H89" s="18" t="n"/>
      <c r="I89" s="8">
        <f>IF(F89="","",IF(G89="Yes",F89*IFERROR(VLOOKUP(H89,$L$5:$M$7,2,FALSE),0),0))</f>
        <v/>
      </c>
      <c r="J89" s="16" t="n"/>
    </row>
    <row r="90">
      <c r="A90" s="15" t="n"/>
      <c r="B90" s="15" t="n"/>
      <c r="C90" s="16" t="n"/>
      <c r="D90" s="15" t="n"/>
      <c r="E90" s="15" t="n"/>
      <c r="F90" s="17" t="n"/>
      <c r="G90" s="18" t="n"/>
      <c r="H90" s="18" t="n"/>
      <c r="I90" s="8">
        <f>IF(F90="","",IF(G90="Yes",F90*IFERROR(VLOOKUP(H90,$L$5:$M$7,2,FALSE),0),0))</f>
        <v/>
      </c>
      <c r="J90" s="16" t="n"/>
    </row>
    <row r="91">
      <c r="A91" s="15" t="n"/>
      <c r="B91" s="15" t="n"/>
      <c r="C91" s="16" t="n"/>
      <c r="D91" s="15" t="n"/>
      <c r="E91" s="15" t="n"/>
      <c r="F91" s="17" t="n"/>
      <c r="G91" s="18" t="n"/>
      <c r="H91" s="18" t="n"/>
      <c r="I91" s="8">
        <f>IF(F91="","",IF(G91="Yes",F91*IFERROR(VLOOKUP(H91,$L$5:$M$7,2,FALSE),0),0))</f>
        <v/>
      </c>
      <c r="J91" s="16" t="n"/>
    </row>
    <row r="92">
      <c r="A92" s="15" t="n"/>
      <c r="B92" s="15" t="n"/>
      <c r="C92" s="16" t="n"/>
      <c r="D92" s="15" t="n"/>
      <c r="E92" s="15" t="n"/>
      <c r="F92" s="17" t="n"/>
      <c r="G92" s="18" t="n"/>
      <c r="H92" s="18" t="n"/>
      <c r="I92" s="8">
        <f>IF(F92="","",IF(G92="Yes",F92*IFERROR(VLOOKUP(H92,$L$5:$M$7,2,FALSE),0),0))</f>
        <v/>
      </c>
      <c r="J92" s="16" t="n"/>
    </row>
    <row r="93">
      <c r="A93" s="15" t="n"/>
      <c r="B93" s="15" t="n"/>
      <c r="C93" s="16" t="n"/>
      <c r="D93" s="15" t="n"/>
      <c r="E93" s="15" t="n"/>
      <c r="F93" s="17" t="n"/>
      <c r="G93" s="18" t="n"/>
      <c r="H93" s="18" t="n"/>
      <c r="I93" s="8">
        <f>IF(F93="","",IF(G93="Yes",F93*IFERROR(VLOOKUP(H93,$L$5:$M$7,2,FALSE),0),0))</f>
        <v/>
      </c>
      <c r="J93" s="16" t="n"/>
    </row>
    <row r="94">
      <c r="A94" s="15" t="n"/>
      <c r="B94" s="15" t="n"/>
      <c r="C94" s="16" t="n"/>
      <c r="D94" s="15" t="n"/>
      <c r="E94" s="15" t="n"/>
      <c r="F94" s="17" t="n"/>
      <c r="G94" s="18" t="n"/>
      <c r="H94" s="18" t="n"/>
      <c r="I94" s="8">
        <f>IF(F94="","",IF(G94="Yes",F94*IFERROR(VLOOKUP(H94,$L$5:$M$7,2,FALSE),0),0))</f>
        <v/>
      </c>
      <c r="J94" s="16" t="n"/>
    </row>
    <row r="95">
      <c r="A95" s="15" t="n"/>
      <c r="B95" s="15" t="n"/>
      <c r="C95" s="16" t="n"/>
      <c r="D95" s="15" t="n"/>
      <c r="E95" s="15" t="n"/>
      <c r="F95" s="17" t="n"/>
      <c r="G95" s="18" t="n"/>
      <c r="H95" s="18" t="n"/>
      <c r="I95" s="8">
        <f>IF(F95="","",IF(G95="Yes",F95*IFERROR(VLOOKUP(H95,$L$5:$M$7,2,FALSE),0),0))</f>
        <v/>
      </c>
      <c r="J95" s="16" t="n"/>
    </row>
    <row r="96">
      <c r="A96" s="15" t="n"/>
      <c r="B96" s="15" t="n"/>
      <c r="C96" s="16" t="n"/>
      <c r="D96" s="15" t="n"/>
      <c r="E96" s="15" t="n"/>
      <c r="F96" s="17" t="n"/>
      <c r="G96" s="18" t="n"/>
      <c r="H96" s="18" t="n"/>
      <c r="I96" s="8">
        <f>IF(F96="","",IF(G96="Yes",F96*IFERROR(VLOOKUP(H96,$L$5:$M$7,2,FALSE),0),0))</f>
        <v/>
      </c>
      <c r="J96" s="16" t="n"/>
    </row>
    <row r="97">
      <c r="A97" s="15" t="n"/>
      <c r="B97" s="15" t="n"/>
      <c r="C97" s="16" t="n"/>
      <c r="D97" s="15" t="n"/>
      <c r="E97" s="15" t="n"/>
      <c r="F97" s="17" t="n"/>
      <c r="G97" s="18" t="n"/>
      <c r="H97" s="18" t="n"/>
      <c r="I97" s="8">
        <f>IF(F97="","",IF(G97="Yes",F97*IFERROR(VLOOKUP(H97,$L$5:$M$7,2,FALSE),0),0))</f>
        <v/>
      </c>
      <c r="J97" s="16" t="n"/>
    </row>
    <row r="98">
      <c r="A98" s="15" t="n"/>
      <c r="B98" s="15" t="n"/>
      <c r="C98" s="16" t="n"/>
      <c r="D98" s="15" t="n"/>
      <c r="E98" s="15" t="n"/>
      <c r="F98" s="17" t="n"/>
      <c r="G98" s="18" t="n"/>
      <c r="H98" s="18" t="n"/>
      <c r="I98" s="8">
        <f>IF(F98="","",IF(G98="Yes",F98*IFERROR(VLOOKUP(H98,$L$5:$M$7,2,FALSE),0),0))</f>
        <v/>
      </c>
      <c r="J98" s="16" t="n"/>
    </row>
    <row r="99">
      <c r="A99" s="15" t="n"/>
      <c r="B99" s="15" t="n"/>
      <c r="C99" s="16" t="n"/>
      <c r="D99" s="15" t="n"/>
      <c r="E99" s="15" t="n"/>
      <c r="F99" s="17" t="n"/>
      <c r="G99" s="18" t="n"/>
      <c r="H99" s="18" t="n"/>
      <c r="I99" s="8">
        <f>IF(F99="","",IF(G99="Yes",F99*IFERROR(VLOOKUP(H99,$L$5:$M$7,2,FALSE),0),0))</f>
        <v/>
      </c>
      <c r="J99" s="16" t="n"/>
    </row>
    <row r="100">
      <c r="A100" s="15" t="n"/>
      <c r="B100" s="15" t="n"/>
      <c r="C100" s="16" t="n"/>
      <c r="D100" s="15" t="n"/>
      <c r="E100" s="15" t="n"/>
      <c r="F100" s="17" t="n"/>
      <c r="G100" s="18" t="n"/>
      <c r="H100" s="18" t="n"/>
      <c r="I100" s="8">
        <f>IF(F100="","",IF(G100="Yes",F100*IFERROR(VLOOKUP(H100,$L$5:$M$7,2,FALSE),0),0))</f>
        <v/>
      </c>
      <c r="J100" s="16" t="n"/>
    </row>
    <row r="101">
      <c r="A101" s="15" t="n"/>
      <c r="B101" s="15" t="n"/>
      <c r="C101" s="16" t="n"/>
      <c r="D101" s="15" t="n"/>
      <c r="E101" s="15" t="n"/>
      <c r="F101" s="17" t="n"/>
      <c r="G101" s="18" t="n"/>
      <c r="H101" s="18" t="n"/>
      <c r="I101" s="8">
        <f>IF(F101="","",IF(G101="Yes",F101*IFERROR(VLOOKUP(H101,$L$5:$M$7,2,FALSE),0),0))</f>
        <v/>
      </c>
      <c r="J101" s="16" t="n"/>
    </row>
    <row r="102">
      <c r="A102" s="15" t="n"/>
      <c r="B102" s="15" t="n"/>
      <c r="C102" s="16" t="n"/>
      <c r="D102" s="15" t="n"/>
      <c r="E102" s="15" t="n"/>
      <c r="F102" s="17" t="n"/>
      <c r="G102" s="18" t="n"/>
      <c r="H102" s="18" t="n"/>
      <c r="I102" s="8">
        <f>IF(F102="","",IF(G102="Yes",F102*IFERROR(VLOOKUP(H102,$L$5:$M$7,2,FALSE),0),0))</f>
        <v/>
      </c>
      <c r="J102" s="16" t="n"/>
    </row>
    <row r="103">
      <c r="A103" s="15" t="n"/>
      <c r="B103" s="15" t="n"/>
      <c r="C103" s="16" t="n"/>
      <c r="D103" s="15" t="n"/>
      <c r="E103" s="15" t="n"/>
      <c r="F103" s="17" t="n"/>
      <c r="G103" s="18" t="n"/>
      <c r="H103" s="18" t="n"/>
      <c r="I103" s="8">
        <f>IF(F103="","",IF(G103="Yes",F103*IFERROR(VLOOKUP(H103,$L$5:$M$7,2,FALSE),0),0))</f>
        <v/>
      </c>
      <c r="J103" s="16" t="n"/>
    </row>
    <row r="104">
      <c r="A104" s="15" t="n"/>
      <c r="B104" s="15" t="n"/>
      <c r="C104" s="16" t="n"/>
      <c r="D104" s="15" t="n"/>
      <c r="E104" s="15" t="n"/>
      <c r="F104" s="17" t="n"/>
      <c r="G104" s="18" t="n"/>
      <c r="H104" s="18" t="n"/>
      <c r="I104" s="8">
        <f>IF(F104="","",IF(G104="Yes",F104*IFERROR(VLOOKUP(H104,$L$5:$M$7,2,FALSE),0),0))</f>
        <v/>
      </c>
      <c r="J104" s="16" t="n"/>
    </row>
  </sheetData>
  <autoFilter ref="A4:J104"/>
  <mergeCells count="1">
    <mergeCell ref="A1:P1"/>
  </mergeCells>
  <conditionalFormatting sqref="G5:G104">
    <cfRule type="expression" priority="1" dxfId="0">
      <formula>G5="No"</formula>
    </cfRule>
  </conditionalFormatting>
  <dataValidations count="2">
    <dataValidation sqref="G5:G104" showErrorMessage="1" showInputMessage="1" allowBlank="1" type="list">
      <formula1>"Yes,No"</formula1>
    </dataValidation>
    <dataValidation sqref="H5:H104" showErrorMessage="1" showInputMessage="1" allowBlank="1" type="list">
      <formula1>"Monthly,Quarterly,Annual"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9" customWidth="1" min="3" max="3"/>
    <col width="21" customWidth="1" min="4" max="4"/>
    <col width="18" customWidth="1" min="5" max="5"/>
    <col width="17" customWidth="1" min="6" max="6"/>
    <col width="17" customWidth="1" min="7" max="7"/>
    <col width="13" customWidth="1" min="8" max="8"/>
    <col width="18" customWidth="1" min="9" max="9"/>
    <col width="15" customWidth="1" min="10" max="10"/>
    <col width="30" customWidth="1" min="11" max="11"/>
  </cols>
  <sheetData>
    <row r="1" ht="28" customHeight="1">
      <c r="A1" s="1" t="inlineStr">
        <is>
          <t>Savings Tracker</t>
        </is>
      </c>
    </row>
    <row r="2"/>
    <row r="3"/>
    <row r="4">
      <c r="A4" s="2" t="inlineStr">
        <is>
          <t>Month</t>
        </is>
      </c>
      <c r="B4" s="2" t="inlineStr">
        <is>
          <t>Planned Contribution</t>
        </is>
      </c>
      <c r="C4" s="2" t="inlineStr">
        <is>
          <t>Actual Contribution</t>
        </is>
      </c>
      <c r="D4" s="2" t="inlineStr">
        <is>
          <t>Emergency Withdrawal</t>
        </is>
      </c>
      <c r="E4" s="2" t="inlineStr">
        <is>
          <t>Net Contribution</t>
        </is>
      </c>
      <c r="F4" s="2" t="inlineStr">
        <is>
          <t>Ending Balance</t>
        </is>
      </c>
      <c r="G4" s="2" t="inlineStr">
        <is>
          <t>Target Balance</t>
        </is>
      </c>
      <c r="H4" s="2" t="inlineStr">
        <is>
          <t>Progress %</t>
        </is>
      </c>
      <c r="I4" s="2" t="inlineStr">
        <is>
          <t>Variance to Plan</t>
        </is>
      </c>
      <c r="J4" s="2" t="inlineStr">
        <is>
          <t>Status</t>
        </is>
      </c>
      <c r="K4" s="2" t="inlineStr">
        <is>
          <t>Notes</t>
        </is>
      </c>
    </row>
    <row r="5">
      <c r="A5" s="20" t="n">
        <v>46053</v>
      </c>
      <c r="B5" s="17" t="n">
        <v>700</v>
      </c>
      <c r="C5" s="17" t="n">
        <v>760</v>
      </c>
      <c r="D5" s="17" t="n">
        <v>0</v>
      </c>
      <c r="E5" s="8">
        <f>IF(A5="","",C5-D5)</f>
        <v/>
      </c>
      <c r="F5" s="8">
        <f>IF(A5="","",'Emergency Fund Dashboard'!$E$4+E5)</f>
        <v/>
      </c>
      <c r="G5" s="8">
        <f>IF(A5="","",'Emergency Fund Dashboard'!$B$5)</f>
        <v/>
      </c>
      <c r="H5" s="21">
        <f>IF(A5="","",IFERROR(F5/G5,0))</f>
        <v/>
      </c>
      <c r="I5" s="8">
        <f>IF(A5="","",C5-B5)</f>
        <v/>
      </c>
      <c r="J5" s="22">
        <f>IF(A5="","",IF(F5&gt;=G5,"Funded",IF(C5&gt;=B5,"On Track","Below Plan")))</f>
        <v/>
      </c>
      <c r="K5" s="15" t="inlineStr">
        <is>
          <t>Michael Carter contribution</t>
        </is>
      </c>
    </row>
    <row r="6">
      <c r="A6" s="20" t="n">
        <v>46081</v>
      </c>
      <c r="B6" s="17" t="n">
        <v>750</v>
      </c>
      <c r="C6" s="17" t="n">
        <v>740</v>
      </c>
      <c r="D6" s="17" t="n">
        <v>0</v>
      </c>
      <c r="E6" s="8">
        <f>IF(A6="","",C6-D6)</f>
        <v/>
      </c>
      <c r="F6" s="8">
        <f>IF(A6="","",IFERROR(F5+E6,'Emergency Fund Dashboard'!$E$4+E6))</f>
        <v/>
      </c>
      <c r="G6" s="8">
        <f>IF(A6="","",'Emergency Fund Dashboard'!$B$5)</f>
        <v/>
      </c>
      <c r="H6" s="21">
        <f>IF(A6="","",IFERROR(F6/G6,0))</f>
        <v/>
      </c>
      <c r="I6" s="8">
        <f>IF(A6="","",C6-B6)</f>
        <v/>
      </c>
      <c r="J6" s="22">
        <f>IF(A6="","",IF(F6&gt;=G6,"Funded",IF(C6&gt;=B6,"On Track","Below Plan")))</f>
        <v/>
      </c>
      <c r="K6" s="15" t="inlineStr">
        <is>
          <t>Jennifer Brooks contribution</t>
        </is>
      </c>
    </row>
    <row r="7">
      <c r="A7" s="20" t="n">
        <v>46112</v>
      </c>
      <c r="B7" s="17" t="n">
        <v>800</v>
      </c>
      <c r="C7" s="17" t="n">
        <v>825</v>
      </c>
      <c r="D7" s="17" t="n">
        <v>450</v>
      </c>
      <c r="E7" s="8">
        <f>IF(A7="","",C7-D7)</f>
        <v/>
      </c>
      <c r="F7" s="8">
        <f>IF(A7="","",IFERROR(F6+E7,'Emergency Fund Dashboard'!$E$4+E7))</f>
        <v/>
      </c>
      <c r="G7" s="8">
        <f>IF(A7="","",'Emergency Fund Dashboard'!$B$5)</f>
        <v/>
      </c>
      <c r="H7" s="21">
        <f>IF(A7="","",IFERROR(F7/G7,0))</f>
        <v/>
      </c>
      <c r="I7" s="8">
        <f>IF(A7="","",C7-B7)</f>
        <v/>
      </c>
      <c r="J7" s="22">
        <f>IF(A7="","",IF(F7&gt;=G7,"Funded",IF(C7&gt;=B7,"On Track","Below Plan")))</f>
        <v/>
      </c>
      <c r="K7" s="15" t="inlineStr">
        <is>
          <t>Vehicle repair withdrawal</t>
        </is>
      </c>
    </row>
    <row r="8">
      <c r="A8" s="20" t="n">
        <v>46142</v>
      </c>
      <c r="B8" s="17" t="n">
        <v>850</v>
      </c>
      <c r="C8" s="17" t="n">
        <v>820</v>
      </c>
      <c r="D8" s="17" t="n">
        <v>0</v>
      </c>
      <c r="E8" s="8">
        <f>IF(A8="","",C8-D8)</f>
        <v/>
      </c>
      <c r="F8" s="8">
        <f>IF(A8="","",IFERROR(F7+E8,'Emergency Fund Dashboard'!$E$4+E8))</f>
        <v/>
      </c>
      <c r="G8" s="8">
        <f>IF(A8="","",'Emergency Fund Dashboard'!$B$5)</f>
        <v/>
      </c>
      <c r="H8" s="21">
        <f>IF(A8="","",IFERROR(F8/G8,0))</f>
        <v/>
      </c>
      <c r="I8" s="8">
        <f>IF(A8="","",C8-B8)</f>
        <v/>
      </c>
      <c r="J8" s="22">
        <f>IF(A8="","",IF(F8&gt;=G8,"Funded",IF(C8&gt;=B8,"On Track","Below Plan")))</f>
        <v/>
      </c>
      <c r="K8" s="15" t="inlineStr">
        <is>
          <t>James Wilson contribution</t>
        </is>
      </c>
    </row>
    <row r="9">
      <c r="A9" s="20" t="n">
        <v>46173</v>
      </c>
      <c r="B9" s="17" t="n">
        <v>900</v>
      </c>
      <c r="C9" s="17" t="n">
        <v>960</v>
      </c>
      <c r="D9" s="17" t="n">
        <v>0</v>
      </c>
      <c r="E9" s="8">
        <f>IF(A9="","",C9-D9)</f>
        <v/>
      </c>
      <c r="F9" s="8">
        <f>IF(A9="","",IFERROR(F8+E9,'Emergency Fund Dashboard'!$E$4+E9))</f>
        <v/>
      </c>
      <c r="G9" s="8">
        <f>IF(A9="","",'Emergency Fund Dashboard'!$B$5)</f>
        <v/>
      </c>
      <c r="H9" s="21">
        <f>IF(A9="","",IFERROR(F9/G9,0))</f>
        <v/>
      </c>
      <c r="I9" s="8">
        <f>IF(A9="","",C9-B9)</f>
        <v/>
      </c>
      <c r="J9" s="22">
        <f>IF(A9="","",IF(F9&gt;=G9,"Funded",IF(C9&gt;=B9,"On Track","Below Plan")))</f>
        <v/>
      </c>
      <c r="K9" s="15" t="inlineStr">
        <is>
          <t>Emily Davis contribution</t>
        </is>
      </c>
    </row>
    <row r="10">
      <c r="A10" s="20" t="n">
        <v>46203</v>
      </c>
      <c r="B10" s="17" t="n">
        <v>950</v>
      </c>
      <c r="C10" s="17" t="n">
        <v>930</v>
      </c>
      <c r="D10" s="17" t="n">
        <v>0</v>
      </c>
      <c r="E10" s="8">
        <f>IF(A10="","",C10-D10)</f>
        <v/>
      </c>
      <c r="F10" s="8">
        <f>IF(A10="","",IFERROR(F9+E10,'Emergency Fund Dashboard'!$E$4+E10))</f>
        <v/>
      </c>
      <c r="G10" s="8">
        <f>IF(A10="","",'Emergency Fund Dashboard'!$B$5)</f>
        <v/>
      </c>
      <c r="H10" s="21">
        <f>IF(A10="","",IFERROR(F10/G10,0))</f>
        <v/>
      </c>
      <c r="I10" s="8">
        <f>IF(A10="","",C10-B10)</f>
        <v/>
      </c>
      <c r="J10" s="22">
        <f>IF(A10="","",IF(F10&gt;=G10,"Funded",IF(C10&gt;=B10,"On Track","Below Plan")))</f>
        <v/>
      </c>
      <c r="K10" s="15" t="inlineStr">
        <is>
          <t>David Martinez contribution</t>
        </is>
      </c>
    </row>
    <row r="11">
      <c r="A11" s="20" t="n">
        <v>46234</v>
      </c>
      <c r="B11" s="17" t="n">
        <v>1000</v>
      </c>
      <c r="C11" s="17" t="n">
        <v>1050</v>
      </c>
      <c r="D11" s="17" t="n">
        <v>0</v>
      </c>
      <c r="E11" s="8">
        <f>IF(A11="","",C11-D11)</f>
        <v/>
      </c>
      <c r="F11" s="8">
        <f>IF(A11="","",IFERROR(F10+E11,'Emergency Fund Dashboard'!$E$4+E11))</f>
        <v/>
      </c>
      <c r="G11" s="8">
        <f>IF(A11="","",'Emergency Fund Dashboard'!$B$5)</f>
        <v/>
      </c>
      <c r="H11" s="21">
        <f>IF(A11="","",IFERROR(F11/G11,0))</f>
        <v/>
      </c>
      <c r="I11" s="8">
        <f>IF(A11="","",C11-B11)</f>
        <v/>
      </c>
      <c r="J11" s="22">
        <f>IF(A11="","",IF(F11&gt;=G11,"Funded",IF(C11&gt;=B11,"On Track","Below Plan")))</f>
        <v/>
      </c>
      <c r="K11" s="15" t="inlineStr">
        <is>
          <t>Sarah Thompson contribution</t>
        </is>
      </c>
    </row>
    <row r="12">
      <c r="A12" s="20" t="n">
        <v>46265</v>
      </c>
      <c r="B12" s="17" t="n">
        <v>1050</v>
      </c>
      <c r="C12" s="17" t="n">
        <v>980</v>
      </c>
      <c r="D12" s="17" t="n">
        <v>230</v>
      </c>
      <c r="E12" s="8">
        <f>IF(A12="","",C12-D12)</f>
        <v/>
      </c>
      <c r="F12" s="8">
        <f>IF(A12="","",IFERROR(F11+E12,'Emergency Fund Dashboard'!$E$4+E12))</f>
        <v/>
      </c>
      <c r="G12" s="8">
        <f>IF(A12="","",'Emergency Fund Dashboard'!$B$5)</f>
        <v/>
      </c>
      <c r="H12" s="21">
        <f>IF(A12="","",IFERROR(F12/G12,0))</f>
        <v/>
      </c>
      <c r="I12" s="8">
        <f>IF(A12="","",C12-B12)</f>
        <v/>
      </c>
      <c r="J12" s="22">
        <f>IF(A12="","",IF(F12&gt;=G12,"Funded",IF(C12&gt;=B12,"On Track","Below Plan")))</f>
        <v/>
      </c>
      <c r="K12" s="15" t="inlineStr">
        <is>
          <t>Medical cost withdrawal</t>
        </is>
      </c>
    </row>
    <row r="13">
      <c r="A13" s="20" t="n">
        <v>46295</v>
      </c>
      <c r="B13" s="17" t="n">
        <v>1100</v>
      </c>
      <c r="C13" s="17" t="n">
        <v>1150</v>
      </c>
      <c r="D13" s="17" t="n">
        <v>0</v>
      </c>
      <c r="E13" s="8">
        <f>IF(A13="","",C13-D13)</f>
        <v/>
      </c>
      <c r="F13" s="8">
        <f>IF(A13="","",IFERROR(F12+E13,'Emergency Fund Dashboard'!$E$4+E13))</f>
        <v/>
      </c>
      <c r="G13" s="8">
        <f>IF(A13="","",'Emergency Fund Dashboard'!$B$5)</f>
        <v/>
      </c>
      <c r="H13" s="21">
        <f>IF(A13="","",IFERROR(F13/G13,0))</f>
        <v/>
      </c>
      <c r="I13" s="8">
        <f>IF(A13="","",C13-B13)</f>
        <v/>
      </c>
      <c r="J13" s="22">
        <f>IF(A13="","",IF(F13&gt;=G13,"Funded",IF(C13&gt;=B13,"On Track","Below Plan")))</f>
        <v/>
      </c>
      <c r="K13" s="15" t="inlineStr">
        <is>
          <t>Robert Anderson contribution</t>
        </is>
      </c>
    </row>
    <row r="14">
      <c r="A14" s="20" t="n"/>
      <c r="B14" s="17" t="n"/>
      <c r="C14" s="17" t="n"/>
      <c r="D14" s="17" t="n"/>
      <c r="E14" s="8">
        <f>IF(A14="","",C14-D14)</f>
        <v/>
      </c>
      <c r="F14" s="8">
        <f>IF(A14="","",IFERROR(F13+E14,'Emergency Fund Dashboard'!$E$4+E14))</f>
        <v/>
      </c>
      <c r="G14" s="8">
        <f>IF(A14="","",'Emergency Fund Dashboard'!$B$5)</f>
        <v/>
      </c>
      <c r="H14" s="21">
        <f>IF(A14="","",IFERROR(F14/G14,0))</f>
        <v/>
      </c>
      <c r="I14" s="8">
        <f>IF(A14="","",C14-B14)</f>
        <v/>
      </c>
      <c r="J14" s="22">
        <f>IF(A14="","",IF(F14&gt;=G14,"Funded",IF(C14&gt;=B14,"On Track","Below Plan")))</f>
        <v/>
      </c>
      <c r="K14" s="15" t="n"/>
    </row>
    <row r="15">
      <c r="A15" s="20" t="n"/>
      <c r="B15" s="17" t="n"/>
      <c r="C15" s="17" t="n"/>
      <c r="D15" s="17" t="n"/>
      <c r="E15" s="8">
        <f>IF(A15="","",C15-D15)</f>
        <v/>
      </c>
      <c r="F15" s="8">
        <f>IF(A15="","",IFERROR(F14+E15,'Emergency Fund Dashboard'!$E$4+E15))</f>
        <v/>
      </c>
      <c r="G15" s="8">
        <f>IF(A15="","",'Emergency Fund Dashboard'!$B$5)</f>
        <v/>
      </c>
      <c r="H15" s="21">
        <f>IF(A15="","",IFERROR(F15/G15,0))</f>
        <v/>
      </c>
      <c r="I15" s="8">
        <f>IF(A15="","",C15-B15)</f>
        <v/>
      </c>
      <c r="J15" s="22">
        <f>IF(A15="","",IF(F15&gt;=G15,"Funded",IF(C15&gt;=B15,"On Track","Below Plan")))</f>
        <v/>
      </c>
      <c r="K15" s="15" t="n"/>
    </row>
    <row r="16">
      <c r="A16" s="20" t="n"/>
      <c r="B16" s="17" t="n"/>
      <c r="C16" s="17" t="n"/>
      <c r="D16" s="17" t="n"/>
      <c r="E16" s="8">
        <f>IF(A16="","",C16-D16)</f>
        <v/>
      </c>
      <c r="F16" s="8">
        <f>IF(A16="","",IFERROR(F15+E16,'Emergency Fund Dashboard'!$E$4+E16))</f>
        <v/>
      </c>
      <c r="G16" s="8">
        <f>IF(A16="","",'Emergency Fund Dashboard'!$B$5)</f>
        <v/>
      </c>
      <c r="H16" s="21">
        <f>IF(A16="","",IFERROR(F16/G16,0))</f>
        <v/>
      </c>
      <c r="I16" s="8">
        <f>IF(A16="","",C16-B16)</f>
        <v/>
      </c>
      <c r="J16" s="22">
        <f>IF(A16="","",IF(F16&gt;=G16,"Funded",IF(C16&gt;=B16,"On Track","Below Plan")))</f>
        <v/>
      </c>
      <c r="K16" s="15" t="n"/>
    </row>
    <row r="17">
      <c r="A17" s="20" t="n"/>
      <c r="B17" s="17" t="n"/>
      <c r="C17" s="17" t="n"/>
      <c r="D17" s="17" t="n"/>
      <c r="E17" s="8">
        <f>IF(A17="","",C17-D17)</f>
        <v/>
      </c>
      <c r="F17" s="8">
        <f>IF(A17="","",IFERROR(F16+E17,'Emergency Fund Dashboard'!$E$4+E17))</f>
        <v/>
      </c>
      <c r="G17" s="8">
        <f>IF(A17="","",'Emergency Fund Dashboard'!$B$5)</f>
        <v/>
      </c>
      <c r="H17" s="21">
        <f>IF(A17="","",IFERROR(F17/G17,0))</f>
        <v/>
      </c>
      <c r="I17" s="8">
        <f>IF(A17="","",C17-B17)</f>
        <v/>
      </c>
      <c r="J17" s="22">
        <f>IF(A17="","",IF(F17&gt;=G17,"Funded",IF(C17&gt;=B17,"On Track","Below Plan")))</f>
        <v/>
      </c>
      <c r="K17" s="15" t="n"/>
    </row>
    <row r="18">
      <c r="A18" s="20" t="n"/>
      <c r="B18" s="17" t="n"/>
      <c r="C18" s="17" t="n"/>
      <c r="D18" s="17" t="n"/>
      <c r="E18" s="8">
        <f>IF(A18="","",C18-D18)</f>
        <v/>
      </c>
      <c r="F18" s="8">
        <f>IF(A18="","",IFERROR(F17+E18,'Emergency Fund Dashboard'!$E$4+E18))</f>
        <v/>
      </c>
      <c r="G18" s="8">
        <f>IF(A18="","",'Emergency Fund Dashboard'!$B$5)</f>
        <v/>
      </c>
      <c r="H18" s="21">
        <f>IF(A18="","",IFERROR(F18/G18,0))</f>
        <v/>
      </c>
      <c r="I18" s="8">
        <f>IF(A18="","",C18-B18)</f>
        <v/>
      </c>
      <c r="J18" s="22">
        <f>IF(A18="","",IF(F18&gt;=G18,"Funded",IF(C18&gt;=B18,"On Track","Below Plan")))</f>
        <v/>
      </c>
      <c r="K18" s="15" t="n"/>
    </row>
    <row r="19">
      <c r="A19" s="20" t="n"/>
      <c r="B19" s="17" t="n"/>
      <c r="C19" s="17" t="n"/>
      <c r="D19" s="17" t="n"/>
      <c r="E19" s="8">
        <f>IF(A19="","",C19-D19)</f>
        <v/>
      </c>
      <c r="F19" s="8">
        <f>IF(A19="","",IFERROR(F18+E19,'Emergency Fund Dashboard'!$E$4+E19))</f>
        <v/>
      </c>
      <c r="G19" s="8">
        <f>IF(A19="","",'Emergency Fund Dashboard'!$B$5)</f>
        <v/>
      </c>
      <c r="H19" s="21">
        <f>IF(A19="","",IFERROR(F19/G19,0))</f>
        <v/>
      </c>
      <c r="I19" s="8">
        <f>IF(A19="","",C19-B19)</f>
        <v/>
      </c>
      <c r="J19" s="22">
        <f>IF(A19="","",IF(F19&gt;=G19,"Funded",IF(C19&gt;=B19,"On Track","Below Plan")))</f>
        <v/>
      </c>
      <c r="K19" s="15" t="n"/>
    </row>
    <row r="20">
      <c r="A20" s="20" t="n"/>
      <c r="B20" s="17" t="n"/>
      <c r="C20" s="17" t="n"/>
      <c r="D20" s="17" t="n"/>
      <c r="E20" s="8">
        <f>IF(A20="","",C20-D20)</f>
        <v/>
      </c>
      <c r="F20" s="8">
        <f>IF(A20="","",IFERROR(F19+E20,'Emergency Fund Dashboard'!$E$4+E20))</f>
        <v/>
      </c>
      <c r="G20" s="8">
        <f>IF(A20="","",'Emergency Fund Dashboard'!$B$5)</f>
        <v/>
      </c>
      <c r="H20" s="21">
        <f>IF(A20="","",IFERROR(F20/G20,0))</f>
        <v/>
      </c>
      <c r="I20" s="8">
        <f>IF(A20="","",C20-B20)</f>
        <v/>
      </c>
      <c r="J20" s="22">
        <f>IF(A20="","",IF(F20&gt;=G20,"Funded",IF(C20&gt;=B20,"On Track","Below Plan")))</f>
        <v/>
      </c>
      <c r="K20" s="15" t="n"/>
    </row>
    <row r="21">
      <c r="A21" s="20" t="n"/>
      <c r="B21" s="17" t="n"/>
      <c r="C21" s="17" t="n"/>
      <c r="D21" s="17" t="n"/>
      <c r="E21" s="8">
        <f>IF(A21="","",C21-D21)</f>
        <v/>
      </c>
      <c r="F21" s="8">
        <f>IF(A21="","",IFERROR(F20+E21,'Emergency Fund Dashboard'!$E$4+E21))</f>
        <v/>
      </c>
      <c r="G21" s="8">
        <f>IF(A21="","",'Emergency Fund Dashboard'!$B$5)</f>
        <v/>
      </c>
      <c r="H21" s="21">
        <f>IF(A21="","",IFERROR(F21/G21,0))</f>
        <v/>
      </c>
      <c r="I21" s="8">
        <f>IF(A21="","",C21-B21)</f>
        <v/>
      </c>
      <c r="J21" s="22">
        <f>IF(A21="","",IF(F21&gt;=G21,"Funded",IF(C21&gt;=B21,"On Track","Below Plan")))</f>
        <v/>
      </c>
      <c r="K21" s="15" t="n"/>
    </row>
    <row r="22">
      <c r="A22" s="20" t="n"/>
      <c r="B22" s="17" t="n"/>
      <c r="C22" s="17" t="n"/>
      <c r="D22" s="17" t="n"/>
      <c r="E22" s="8">
        <f>IF(A22="","",C22-D22)</f>
        <v/>
      </c>
      <c r="F22" s="8">
        <f>IF(A22="","",IFERROR(F21+E22,'Emergency Fund Dashboard'!$E$4+E22))</f>
        <v/>
      </c>
      <c r="G22" s="8">
        <f>IF(A22="","",'Emergency Fund Dashboard'!$B$5)</f>
        <v/>
      </c>
      <c r="H22" s="21">
        <f>IF(A22="","",IFERROR(F22/G22,0))</f>
        <v/>
      </c>
      <c r="I22" s="8">
        <f>IF(A22="","",C22-B22)</f>
        <v/>
      </c>
      <c r="J22" s="22">
        <f>IF(A22="","",IF(F22&gt;=G22,"Funded",IF(C22&gt;=B22,"On Track","Below Plan")))</f>
        <v/>
      </c>
      <c r="K22" s="15" t="n"/>
    </row>
    <row r="23">
      <c r="A23" s="20" t="n"/>
      <c r="B23" s="17" t="n"/>
      <c r="C23" s="17" t="n"/>
      <c r="D23" s="17" t="n"/>
      <c r="E23" s="8">
        <f>IF(A23="","",C23-D23)</f>
        <v/>
      </c>
      <c r="F23" s="8">
        <f>IF(A23="","",IFERROR(F22+E23,'Emergency Fund Dashboard'!$E$4+E23))</f>
        <v/>
      </c>
      <c r="G23" s="8">
        <f>IF(A23="","",'Emergency Fund Dashboard'!$B$5)</f>
        <v/>
      </c>
      <c r="H23" s="21">
        <f>IF(A23="","",IFERROR(F23/G23,0))</f>
        <v/>
      </c>
      <c r="I23" s="8">
        <f>IF(A23="","",C23-B23)</f>
        <v/>
      </c>
      <c r="J23" s="22">
        <f>IF(A23="","",IF(F23&gt;=G23,"Funded",IF(C23&gt;=B23,"On Track","Below Plan")))</f>
        <v/>
      </c>
      <c r="K23" s="15" t="n"/>
    </row>
    <row r="24">
      <c r="A24" s="20" t="n"/>
      <c r="B24" s="17" t="n"/>
      <c r="C24" s="17" t="n"/>
      <c r="D24" s="17" t="n"/>
      <c r="E24" s="8">
        <f>IF(A24="","",C24-D24)</f>
        <v/>
      </c>
      <c r="F24" s="8">
        <f>IF(A24="","",IFERROR(F23+E24,'Emergency Fund Dashboard'!$E$4+E24))</f>
        <v/>
      </c>
      <c r="G24" s="8">
        <f>IF(A24="","",'Emergency Fund Dashboard'!$B$5)</f>
        <v/>
      </c>
      <c r="H24" s="21">
        <f>IF(A24="","",IFERROR(F24/G24,0))</f>
        <v/>
      </c>
      <c r="I24" s="8">
        <f>IF(A24="","",C24-B24)</f>
        <v/>
      </c>
      <c r="J24" s="22">
        <f>IF(A24="","",IF(F24&gt;=G24,"Funded",IF(C24&gt;=B24,"On Track","Below Plan")))</f>
        <v/>
      </c>
      <c r="K24" s="15" t="n"/>
    </row>
    <row r="25">
      <c r="A25" s="20" t="n"/>
      <c r="B25" s="17" t="n"/>
      <c r="C25" s="17" t="n"/>
      <c r="D25" s="17" t="n"/>
      <c r="E25" s="8">
        <f>IF(A25="","",C25-D25)</f>
        <v/>
      </c>
      <c r="F25" s="8">
        <f>IF(A25="","",IFERROR(F24+E25,'Emergency Fund Dashboard'!$E$4+E25))</f>
        <v/>
      </c>
      <c r="G25" s="8">
        <f>IF(A25="","",'Emergency Fund Dashboard'!$B$5)</f>
        <v/>
      </c>
      <c r="H25" s="21">
        <f>IF(A25="","",IFERROR(F25/G25,0))</f>
        <v/>
      </c>
      <c r="I25" s="8">
        <f>IF(A25="","",C25-B25)</f>
        <v/>
      </c>
      <c r="J25" s="22">
        <f>IF(A25="","",IF(F25&gt;=G25,"Funded",IF(C25&gt;=B25,"On Track","Below Plan")))</f>
        <v/>
      </c>
      <c r="K25" s="15" t="n"/>
    </row>
    <row r="26">
      <c r="A26" s="20" t="n"/>
      <c r="B26" s="17" t="n"/>
      <c r="C26" s="17" t="n"/>
      <c r="D26" s="17" t="n"/>
      <c r="E26" s="8">
        <f>IF(A26="","",C26-D26)</f>
        <v/>
      </c>
      <c r="F26" s="8">
        <f>IF(A26="","",IFERROR(F25+E26,'Emergency Fund Dashboard'!$E$4+E26))</f>
        <v/>
      </c>
      <c r="G26" s="8">
        <f>IF(A26="","",'Emergency Fund Dashboard'!$B$5)</f>
        <v/>
      </c>
      <c r="H26" s="21">
        <f>IF(A26="","",IFERROR(F26/G26,0))</f>
        <v/>
      </c>
      <c r="I26" s="8">
        <f>IF(A26="","",C26-B26)</f>
        <v/>
      </c>
      <c r="J26" s="22">
        <f>IF(A26="","",IF(F26&gt;=G26,"Funded",IF(C26&gt;=B26,"On Track","Below Plan")))</f>
        <v/>
      </c>
      <c r="K26" s="15" t="n"/>
    </row>
    <row r="27">
      <c r="A27" s="20" t="n"/>
      <c r="B27" s="17" t="n"/>
      <c r="C27" s="17" t="n"/>
      <c r="D27" s="17" t="n"/>
      <c r="E27" s="8">
        <f>IF(A27="","",C27-D27)</f>
        <v/>
      </c>
      <c r="F27" s="8">
        <f>IF(A27="","",IFERROR(F26+E27,'Emergency Fund Dashboard'!$E$4+E27))</f>
        <v/>
      </c>
      <c r="G27" s="8">
        <f>IF(A27="","",'Emergency Fund Dashboard'!$B$5)</f>
        <v/>
      </c>
      <c r="H27" s="21">
        <f>IF(A27="","",IFERROR(F27/G27,0))</f>
        <v/>
      </c>
      <c r="I27" s="8">
        <f>IF(A27="","",C27-B27)</f>
        <v/>
      </c>
      <c r="J27" s="22">
        <f>IF(A27="","",IF(F27&gt;=G27,"Funded",IF(C27&gt;=B27,"On Track","Below Plan")))</f>
        <v/>
      </c>
      <c r="K27" s="15" t="n"/>
    </row>
    <row r="28">
      <c r="A28" s="20" t="n"/>
      <c r="B28" s="17" t="n"/>
      <c r="C28" s="17" t="n"/>
      <c r="D28" s="17" t="n"/>
      <c r="E28" s="8">
        <f>IF(A28="","",C28-D28)</f>
        <v/>
      </c>
      <c r="F28" s="8">
        <f>IF(A28="","",IFERROR(F27+E28,'Emergency Fund Dashboard'!$E$4+E28))</f>
        <v/>
      </c>
      <c r="G28" s="8">
        <f>IF(A28="","",'Emergency Fund Dashboard'!$B$5)</f>
        <v/>
      </c>
      <c r="H28" s="21">
        <f>IF(A28="","",IFERROR(F28/G28,0))</f>
        <v/>
      </c>
      <c r="I28" s="8">
        <f>IF(A28="","",C28-B28)</f>
        <v/>
      </c>
      <c r="J28" s="22">
        <f>IF(A28="","",IF(F28&gt;=G28,"Funded",IF(C28&gt;=B28,"On Track","Below Plan")))</f>
        <v/>
      </c>
      <c r="K28" s="15" t="n"/>
    </row>
    <row r="29">
      <c r="A29" s="20" t="n"/>
      <c r="B29" s="17" t="n"/>
      <c r="C29" s="17" t="n"/>
      <c r="D29" s="17" t="n"/>
      <c r="E29" s="8">
        <f>IF(A29="","",C29-D29)</f>
        <v/>
      </c>
      <c r="F29" s="8">
        <f>IF(A29="","",IFERROR(F28+E29,'Emergency Fund Dashboard'!$E$4+E29))</f>
        <v/>
      </c>
      <c r="G29" s="8">
        <f>IF(A29="","",'Emergency Fund Dashboard'!$B$5)</f>
        <v/>
      </c>
      <c r="H29" s="21">
        <f>IF(A29="","",IFERROR(F29/G29,0))</f>
        <v/>
      </c>
      <c r="I29" s="8">
        <f>IF(A29="","",C29-B29)</f>
        <v/>
      </c>
      <c r="J29" s="22">
        <f>IF(A29="","",IF(F29&gt;=G29,"Funded",IF(C29&gt;=B29,"On Track","Below Plan")))</f>
        <v/>
      </c>
      <c r="K29" s="15" t="n"/>
    </row>
    <row r="30">
      <c r="A30" s="20" t="n"/>
      <c r="B30" s="17" t="n"/>
      <c r="C30" s="17" t="n"/>
      <c r="D30" s="17" t="n"/>
      <c r="E30" s="8">
        <f>IF(A30="","",C30-D30)</f>
        <v/>
      </c>
      <c r="F30" s="8">
        <f>IF(A30="","",IFERROR(F29+E30,'Emergency Fund Dashboard'!$E$4+E30))</f>
        <v/>
      </c>
      <c r="G30" s="8">
        <f>IF(A30="","",'Emergency Fund Dashboard'!$B$5)</f>
        <v/>
      </c>
      <c r="H30" s="21">
        <f>IF(A30="","",IFERROR(F30/G30,0))</f>
        <v/>
      </c>
      <c r="I30" s="8">
        <f>IF(A30="","",C30-B30)</f>
        <v/>
      </c>
      <c r="J30" s="22">
        <f>IF(A30="","",IF(F30&gt;=G30,"Funded",IF(C30&gt;=B30,"On Track","Below Plan")))</f>
        <v/>
      </c>
      <c r="K30" s="15" t="n"/>
    </row>
    <row r="31">
      <c r="A31" s="20" t="n"/>
      <c r="B31" s="17" t="n"/>
      <c r="C31" s="17" t="n"/>
      <c r="D31" s="17" t="n"/>
      <c r="E31" s="8">
        <f>IF(A31="","",C31-D31)</f>
        <v/>
      </c>
      <c r="F31" s="8">
        <f>IF(A31="","",IFERROR(F30+E31,'Emergency Fund Dashboard'!$E$4+E31))</f>
        <v/>
      </c>
      <c r="G31" s="8">
        <f>IF(A31="","",'Emergency Fund Dashboard'!$B$5)</f>
        <v/>
      </c>
      <c r="H31" s="21">
        <f>IF(A31="","",IFERROR(F31/G31,0))</f>
        <v/>
      </c>
      <c r="I31" s="8">
        <f>IF(A31="","",C31-B31)</f>
        <v/>
      </c>
      <c r="J31" s="22">
        <f>IF(A31="","",IF(F31&gt;=G31,"Funded",IF(C31&gt;=B31,"On Track","Below Plan")))</f>
        <v/>
      </c>
      <c r="K31" s="15" t="n"/>
    </row>
    <row r="32">
      <c r="A32" s="20" t="n"/>
      <c r="B32" s="17" t="n"/>
      <c r="C32" s="17" t="n"/>
      <c r="D32" s="17" t="n"/>
      <c r="E32" s="8">
        <f>IF(A32="","",C32-D32)</f>
        <v/>
      </c>
      <c r="F32" s="8">
        <f>IF(A32="","",IFERROR(F31+E32,'Emergency Fund Dashboard'!$E$4+E32))</f>
        <v/>
      </c>
      <c r="G32" s="8">
        <f>IF(A32="","",'Emergency Fund Dashboard'!$B$5)</f>
        <v/>
      </c>
      <c r="H32" s="21">
        <f>IF(A32="","",IFERROR(F32/G32,0))</f>
        <v/>
      </c>
      <c r="I32" s="8">
        <f>IF(A32="","",C32-B32)</f>
        <v/>
      </c>
      <c r="J32" s="22">
        <f>IF(A32="","",IF(F32&gt;=G32,"Funded",IF(C32&gt;=B32,"On Track","Below Plan")))</f>
        <v/>
      </c>
      <c r="K32" s="15" t="n"/>
    </row>
    <row r="33">
      <c r="A33" s="20" t="n"/>
      <c r="B33" s="17" t="n"/>
      <c r="C33" s="17" t="n"/>
      <c r="D33" s="17" t="n"/>
      <c r="E33" s="8">
        <f>IF(A33="","",C33-D33)</f>
        <v/>
      </c>
      <c r="F33" s="8">
        <f>IF(A33="","",IFERROR(F32+E33,'Emergency Fund Dashboard'!$E$4+E33))</f>
        <v/>
      </c>
      <c r="G33" s="8">
        <f>IF(A33="","",'Emergency Fund Dashboard'!$B$5)</f>
        <v/>
      </c>
      <c r="H33" s="21">
        <f>IF(A33="","",IFERROR(F33/G33,0))</f>
        <v/>
      </c>
      <c r="I33" s="8">
        <f>IF(A33="","",C33-B33)</f>
        <v/>
      </c>
      <c r="J33" s="22">
        <f>IF(A33="","",IF(F33&gt;=G33,"Funded",IF(C33&gt;=B33,"On Track","Below Plan")))</f>
        <v/>
      </c>
      <c r="K33" s="15" t="n"/>
    </row>
    <row r="34">
      <c r="A34" s="20" t="n"/>
      <c r="B34" s="17" t="n"/>
      <c r="C34" s="17" t="n"/>
      <c r="D34" s="17" t="n"/>
      <c r="E34" s="8">
        <f>IF(A34="","",C34-D34)</f>
        <v/>
      </c>
      <c r="F34" s="8">
        <f>IF(A34="","",IFERROR(F33+E34,'Emergency Fund Dashboard'!$E$4+E34))</f>
        <v/>
      </c>
      <c r="G34" s="8">
        <f>IF(A34="","",'Emergency Fund Dashboard'!$B$5)</f>
        <v/>
      </c>
      <c r="H34" s="21">
        <f>IF(A34="","",IFERROR(F34/G34,0))</f>
        <v/>
      </c>
      <c r="I34" s="8">
        <f>IF(A34="","",C34-B34)</f>
        <v/>
      </c>
      <c r="J34" s="22">
        <f>IF(A34="","",IF(F34&gt;=G34,"Funded",IF(C34&gt;=B34,"On Track","Below Plan")))</f>
        <v/>
      </c>
      <c r="K34" s="15" t="n"/>
    </row>
    <row r="35">
      <c r="A35" s="20" t="n"/>
      <c r="B35" s="17" t="n"/>
      <c r="C35" s="17" t="n"/>
      <c r="D35" s="17" t="n"/>
      <c r="E35" s="8">
        <f>IF(A35="","",C35-D35)</f>
        <v/>
      </c>
      <c r="F35" s="8">
        <f>IF(A35="","",IFERROR(F34+E35,'Emergency Fund Dashboard'!$E$4+E35))</f>
        <v/>
      </c>
      <c r="G35" s="8">
        <f>IF(A35="","",'Emergency Fund Dashboard'!$B$5)</f>
        <v/>
      </c>
      <c r="H35" s="21">
        <f>IF(A35="","",IFERROR(F35/G35,0))</f>
        <v/>
      </c>
      <c r="I35" s="8">
        <f>IF(A35="","",C35-B35)</f>
        <v/>
      </c>
      <c r="J35" s="22">
        <f>IF(A35="","",IF(F35&gt;=G35,"Funded",IF(C35&gt;=B35,"On Track","Below Plan")))</f>
        <v/>
      </c>
      <c r="K35" s="15" t="n"/>
    </row>
    <row r="36">
      <c r="A36" s="20" t="n"/>
      <c r="B36" s="17" t="n"/>
      <c r="C36" s="17" t="n"/>
      <c r="D36" s="17" t="n"/>
      <c r="E36" s="8">
        <f>IF(A36="","",C36-D36)</f>
        <v/>
      </c>
      <c r="F36" s="8">
        <f>IF(A36="","",IFERROR(F35+E36,'Emergency Fund Dashboard'!$E$4+E36))</f>
        <v/>
      </c>
      <c r="G36" s="8">
        <f>IF(A36="","",'Emergency Fund Dashboard'!$B$5)</f>
        <v/>
      </c>
      <c r="H36" s="21">
        <f>IF(A36="","",IFERROR(F36/G36,0))</f>
        <v/>
      </c>
      <c r="I36" s="8">
        <f>IF(A36="","",C36-B36)</f>
        <v/>
      </c>
      <c r="J36" s="22">
        <f>IF(A36="","",IF(F36&gt;=G36,"Funded",IF(C36&gt;=B36,"On Track","Below Plan")))</f>
        <v/>
      </c>
      <c r="K36" s="15" t="n"/>
    </row>
    <row r="37">
      <c r="A37" s="20" t="n"/>
      <c r="B37" s="17" t="n"/>
      <c r="C37" s="17" t="n"/>
      <c r="D37" s="17" t="n"/>
      <c r="E37" s="8">
        <f>IF(A37="","",C37-D37)</f>
        <v/>
      </c>
      <c r="F37" s="8">
        <f>IF(A37="","",IFERROR(F36+E37,'Emergency Fund Dashboard'!$E$4+E37))</f>
        <v/>
      </c>
      <c r="G37" s="8">
        <f>IF(A37="","",'Emergency Fund Dashboard'!$B$5)</f>
        <v/>
      </c>
      <c r="H37" s="21">
        <f>IF(A37="","",IFERROR(F37/G37,0))</f>
        <v/>
      </c>
      <c r="I37" s="8">
        <f>IF(A37="","",C37-B37)</f>
        <v/>
      </c>
      <c r="J37" s="22">
        <f>IF(A37="","",IF(F37&gt;=G37,"Funded",IF(C37&gt;=B37,"On Track","Below Plan")))</f>
        <v/>
      </c>
      <c r="K37" s="15" t="n"/>
    </row>
    <row r="38">
      <c r="A38" s="20" t="n"/>
      <c r="B38" s="17" t="n"/>
      <c r="C38" s="17" t="n"/>
      <c r="D38" s="17" t="n"/>
      <c r="E38" s="8">
        <f>IF(A38="","",C38-D38)</f>
        <v/>
      </c>
      <c r="F38" s="8">
        <f>IF(A38="","",IFERROR(F37+E38,'Emergency Fund Dashboard'!$E$4+E38))</f>
        <v/>
      </c>
      <c r="G38" s="8">
        <f>IF(A38="","",'Emergency Fund Dashboard'!$B$5)</f>
        <v/>
      </c>
      <c r="H38" s="21">
        <f>IF(A38="","",IFERROR(F38/G38,0))</f>
        <v/>
      </c>
      <c r="I38" s="8">
        <f>IF(A38="","",C38-B38)</f>
        <v/>
      </c>
      <c r="J38" s="22">
        <f>IF(A38="","",IF(F38&gt;=G38,"Funded",IF(C38&gt;=B38,"On Track","Below Plan")))</f>
        <v/>
      </c>
      <c r="K38" s="15" t="n"/>
    </row>
    <row r="39">
      <c r="A39" s="20" t="n"/>
      <c r="B39" s="17" t="n"/>
      <c r="C39" s="17" t="n"/>
      <c r="D39" s="17" t="n"/>
      <c r="E39" s="8">
        <f>IF(A39="","",C39-D39)</f>
        <v/>
      </c>
      <c r="F39" s="8">
        <f>IF(A39="","",IFERROR(F38+E39,'Emergency Fund Dashboard'!$E$4+E39))</f>
        <v/>
      </c>
      <c r="G39" s="8">
        <f>IF(A39="","",'Emergency Fund Dashboard'!$B$5)</f>
        <v/>
      </c>
      <c r="H39" s="21">
        <f>IF(A39="","",IFERROR(F39/G39,0))</f>
        <v/>
      </c>
      <c r="I39" s="8">
        <f>IF(A39="","",C39-B39)</f>
        <v/>
      </c>
      <c r="J39" s="22">
        <f>IF(A39="","",IF(F39&gt;=G39,"Funded",IF(C39&gt;=B39,"On Track","Below Plan")))</f>
        <v/>
      </c>
      <c r="K39" s="15" t="n"/>
    </row>
    <row r="40">
      <c r="A40" s="20" t="n"/>
      <c r="B40" s="17" t="n"/>
      <c r="C40" s="17" t="n"/>
      <c r="D40" s="17" t="n"/>
      <c r="E40" s="8">
        <f>IF(A40="","",C40-D40)</f>
        <v/>
      </c>
      <c r="F40" s="8">
        <f>IF(A40="","",IFERROR(F39+E40,'Emergency Fund Dashboard'!$E$4+E40))</f>
        <v/>
      </c>
      <c r="G40" s="8">
        <f>IF(A40="","",'Emergency Fund Dashboard'!$B$5)</f>
        <v/>
      </c>
      <c r="H40" s="21">
        <f>IF(A40="","",IFERROR(F40/G40,0))</f>
        <v/>
      </c>
      <c r="I40" s="8">
        <f>IF(A40="","",C40-B40)</f>
        <v/>
      </c>
      <c r="J40" s="22">
        <f>IF(A40="","",IF(F40&gt;=G40,"Funded",IF(C40&gt;=B40,"On Track","Below Plan")))</f>
        <v/>
      </c>
      <c r="K40" s="15" t="n"/>
    </row>
    <row r="41">
      <c r="A41" s="20" t="n"/>
      <c r="B41" s="17" t="n"/>
      <c r="C41" s="17" t="n"/>
      <c r="D41" s="17" t="n"/>
      <c r="E41" s="8">
        <f>IF(A41="","",C41-D41)</f>
        <v/>
      </c>
      <c r="F41" s="8">
        <f>IF(A41="","",IFERROR(F40+E41,'Emergency Fund Dashboard'!$E$4+E41))</f>
        <v/>
      </c>
      <c r="G41" s="8">
        <f>IF(A41="","",'Emergency Fund Dashboard'!$B$5)</f>
        <v/>
      </c>
      <c r="H41" s="21">
        <f>IF(A41="","",IFERROR(F41/G41,0))</f>
        <v/>
      </c>
      <c r="I41" s="8">
        <f>IF(A41="","",C41-B41)</f>
        <v/>
      </c>
      <c r="J41" s="22">
        <f>IF(A41="","",IF(F41&gt;=G41,"Funded",IF(C41&gt;=B41,"On Track","Below Plan")))</f>
        <v/>
      </c>
      <c r="K41" s="15" t="n"/>
    </row>
    <row r="42">
      <c r="A42" s="20" t="n"/>
      <c r="B42" s="17" t="n"/>
      <c r="C42" s="17" t="n"/>
      <c r="D42" s="17" t="n"/>
      <c r="E42" s="8">
        <f>IF(A42="","",C42-D42)</f>
        <v/>
      </c>
      <c r="F42" s="8">
        <f>IF(A42="","",IFERROR(F41+E42,'Emergency Fund Dashboard'!$E$4+E42))</f>
        <v/>
      </c>
      <c r="G42" s="8">
        <f>IF(A42="","",'Emergency Fund Dashboard'!$B$5)</f>
        <v/>
      </c>
      <c r="H42" s="21">
        <f>IF(A42="","",IFERROR(F42/G42,0))</f>
        <v/>
      </c>
      <c r="I42" s="8">
        <f>IF(A42="","",C42-B42)</f>
        <v/>
      </c>
      <c r="J42" s="22">
        <f>IF(A42="","",IF(F42&gt;=G42,"Funded",IF(C42&gt;=B42,"On Track","Below Plan")))</f>
        <v/>
      </c>
      <c r="K42" s="15" t="n"/>
    </row>
    <row r="43">
      <c r="A43" s="20" t="n"/>
      <c r="B43" s="17" t="n"/>
      <c r="C43" s="17" t="n"/>
      <c r="D43" s="17" t="n"/>
      <c r="E43" s="8">
        <f>IF(A43="","",C43-D43)</f>
        <v/>
      </c>
      <c r="F43" s="8">
        <f>IF(A43="","",IFERROR(F42+E43,'Emergency Fund Dashboard'!$E$4+E43))</f>
        <v/>
      </c>
      <c r="G43" s="8">
        <f>IF(A43="","",'Emergency Fund Dashboard'!$B$5)</f>
        <v/>
      </c>
      <c r="H43" s="21">
        <f>IF(A43="","",IFERROR(F43/G43,0))</f>
        <v/>
      </c>
      <c r="I43" s="8">
        <f>IF(A43="","",C43-B43)</f>
        <v/>
      </c>
      <c r="J43" s="22">
        <f>IF(A43="","",IF(F43&gt;=G43,"Funded",IF(C43&gt;=B43,"On Track","Below Plan")))</f>
        <v/>
      </c>
      <c r="K43" s="15" t="n"/>
    </row>
    <row r="44">
      <c r="A44" s="20" t="n"/>
      <c r="B44" s="17" t="n"/>
      <c r="C44" s="17" t="n"/>
      <c r="D44" s="17" t="n"/>
      <c r="E44" s="8">
        <f>IF(A44="","",C44-D44)</f>
        <v/>
      </c>
      <c r="F44" s="8">
        <f>IF(A44="","",IFERROR(F43+E44,'Emergency Fund Dashboard'!$E$4+E44))</f>
        <v/>
      </c>
      <c r="G44" s="8">
        <f>IF(A44="","",'Emergency Fund Dashboard'!$B$5)</f>
        <v/>
      </c>
      <c r="H44" s="21">
        <f>IF(A44="","",IFERROR(F44/G44,0))</f>
        <v/>
      </c>
      <c r="I44" s="8">
        <f>IF(A44="","",C44-B44)</f>
        <v/>
      </c>
      <c r="J44" s="22">
        <f>IF(A44="","",IF(F44&gt;=G44,"Funded",IF(C44&gt;=B44,"On Track","Below Plan")))</f>
        <v/>
      </c>
      <c r="K44" s="15" t="n"/>
    </row>
    <row r="45">
      <c r="A45" s="20" t="n"/>
      <c r="B45" s="17" t="n"/>
      <c r="C45" s="17" t="n"/>
      <c r="D45" s="17" t="n"/>
      <c r="E45" s="8">
        <f>IF(A45="","",C45-D45)</f>
        <v/>
      </c>
      <c r="F45" s="8">
        <f>IF(A45="","",IFERROR(F44+E45,'Emergency Fund Dashboard'!$E$4+E45))</f>
        <v/>
      </c>
      <c r="G45" s="8">
        <f>IF(A45="","",'Emergency Fund Dashboard'!$B$5)</f>
        <v/>
      </c>
      <c r="H45" s="21">
        <f>IF(A45="","",IFERROR(F45/G45,0))</f>
        <v/>
      </c>
      <c r="I45" s="8">
        <f>IF(A45="","",C45-B45)</f>
        <v/>
      </c>
      <c r="J45" s="22">
        <f>IF(A45="","",IF(F45&gt;=G45,"Funded",IF(C45&gt;=B45,"On Track","Below Plan")))</f>
        <v/>
      </c>
      <c r="K45" s="15" t="n"/>
    </row>
    <row r="46">
      <c r="A46" s="20" t="n"/>
      <c r="B46" s="17" t="n"/>
      <c r="C46" s="17" t="n"/>
      <c r="D46" s="17" t="n"/>
      <c r="E46" s="8">
        <f>IF(A46="","",C46-D46)</f>
        <v/>
      </c>
      <c r="F46" s="8">
        <f>IF(A46="","",IFERROR(F45+E46,'Emergency Fund Dashboard'!$E$4+E46))</f>
        <v/>
      </c>
      <c r="G46" s="8">
        <f>IF(A46="","",'Emergency Fund Dashboard'!$B$5)</f>
        <v/>
      </c>
      <c r="H46" s="21">
        <f>IF(A46="","",IFERROR(F46/G46,0))</f>
        <v/>
      </c>
      <c r="I46" s="8">
        <f>IF(A46="","",C46-B46)</f>
        <v/>
      </c>
      <c r="J46" s="22">
        <f>IF(A46="","",IF(F46&gt;=G46,"Funded",IF(C46&gt;=B46,"On Track","Below Plan")))</f>
        <v/>
      </c>
      <c r="K46" s="15" t="n"/>
    </row>
    <row r="47">
      <c r="A47" s="20" t="n"/>
      <c r="B47" s="17" t="n"/>
      <c r="C47" s="17" t="n"/>
      <c r="D47" s="17" t="n"/>
      <c r="E47" s="8">
        <f>IF(A47="","",C47-D47)</f>
        <v/>
      </c>
      <c r="F47" s="8">
        <f>IF(A47="","",IFERROR(F46+E47,'Emergency Fund Dashboard'!$E$4+E47))</f>
        <v/>
      </c>
      <c r="G47" s="8">
        <f>IF(A47="","",'Emergency Fund Dashboard'!$B$5)</f>
        <v/>
      </c>
      <c r="H47" s="21">
        <f>IF(A47="","",IFERROR(F47/G47,0))</f>
        <v/>
      </c>
      <c r="I47" s="8">
        <f>IF(A47="","",C47-B47)</f>
        <v/>
      </c>
      <c r="J47" s="22">
        <f>IF(A47="","",IF(F47&gt;=G47,"Funded",IF(C47&gt;=B47,"On Track","Below Plan")))</f>
        <v/>
      </c>
      <c r="K47" s="15" t="n"/>
    </row>
    <row r="48">
      <c r="A48" s="20" t="n"/>
      <c r="B48" s="17" t="n"/>
      <c r="C48" s="17" t="n"/>
      <c r="D48" s="17" t="n"/>
      <c r="E48" s="8">
        <f>IF(A48="","",C48-D48)</f>
        <v/>
      </c>
      <c r="F48" s="8">
        <f>IF(A48="","",IFERROR(F47+E48,'Emergency Fund Dashboard'!$E$4+E48))</f>
        <v/>
      </c>
      <c r="G48" s="8">
        <f>IF(A48="","",'Emergency Fund Dashboard'!$B$5)</f>
        <v/>
      </c>
      <c r="H48" s="21">
        <f>IF(A48="","",IFERROR(F48/G48,0))</f>
        <v/>
      </c>
      <c r="I48" s="8">
        <f>IF(A48="","",C48-B48)</f>
        <v/>
      </c>
      <c r="J48" s="22">
        <f>IF(A48="","",IF(F48&gt;=G48,"Funded",IF(C48&gt;=B48,"On Track","Below Plan")))</f>
        <v/>
      </c>
      <c r="K48" s="15" t="n"/>
    </row>
    <row r="49">
      <c r="A49" s="20" t="n"/>
      <c r="B49" s="17" t="n"/>
      <c r="C49" s="17" t="n"/>
      <c r="D49" s="17" t="n"/>
      <c r="E49" s="8">
        <f>IF(A49="","",C49-D49)</f>
        <v/>
      </c>
      <c r="F49" s="8">
        <f>IF(A49="","",IFERROR(F48+E49,'Emergency Fund Dashboard'!$E$4+E49))</f>
        <v/>
      </c>
      <c r="G49" s="8">
        <f>IF(A49="","",'Emergency Fund Dashboard'!$B$5)</f>
        <v/>
      </c>
      <c r="H49" s="21">
        <f>IF(A49="","",IFERROR(F49/G49,0))</f>
        <v/>
      </c>
      <c r="I49" s="8">
        <f>IF(A49="","",C49-B49)</f>
        <v/>
      </c>
      <c r="J49" s="22">
        <f>IF(A49="","",IF(F49&gt;=G49,"Funded",IF(C49&gt;=B49,"On Track","Below Plan")))</f>
        <v/>
      </c>
      <c r="K49" s="15" t="n"/>
    </row>
    <row r="50">
      <c r="A50" s="20" t="n"/>
      <c r="B50" s="17" t="n"/>
      <c r="C50" s="17" t="n"/>
      <c r="D50" s="17" t="n"/>
      <c r="E50" s="8">
        <f>IF(A50="","",C50-D50)</f>
        <v/>
      </c>
      <c r="F50" s="8">
        <f>IF(A50="","",IFERROR(F49+E50,'Emergency Fund Dashboard'!$E$4+E50))</f>
        <v/>
      </c>
      <c r="G50" s="8">
        <f>IF(A50="","",'Emergency Fund Dashboard'!$B$5)</f>
        <v/>
      </c>
      <c r="H50" s="21">
        <f>IF(A50="","",IFERROR(F50/G50,0))</f>
        <v/>
      </c>
      <c r="I50" s="8">
        <f>IF(A50="","",C50-B50)</f>
        <v/>
      </c>
      <c r="J50" s="22">
        <f>IF(A50="","",IF(F50&gt;=G50,"Funded",IF(C50&gt;=B50,"On Track","Below Plan")))</f>
        <v/>
      </c>
      <c r="K50" s="15" t="n"/>
    </row>
    <row r="51">
      <c r="A51" s="20" t="n"/>
      <c r="B51" s="17" t="n"/>
      <c r="C51" s="17" t="n"/>
      <c r="D51" s="17" t="n"/>
      <c r="E51" s="8">
        <f>IF(A51="","",C51-D51)</f>
        <v/>
      </c>
      <c r="F51" s="8">
        <f>IF(A51="","",IFERROR(F50+E51,'Emergency Fund Dashboard'!$E$4+E51))</f>
        <v/>
      </c>
      <c r="G51" s="8">
        <f>IF(A51="","",'Emergency Fund Dashboard'!$B$5)</f>
        <v/>
      </c>
      <c r="H51" s="21">
        <f>IF(A51="","",IFERROR(F51/G51,0))</f>
        <v/>
      </c>
      <c r="I51" s="8">
        <f>IF(A51="","",C51-B51)</f>
        <v/>
      </c>
      <c r="J51" s="22">
        <f>IF(A51="","",IF(F51&gt;=G51,"Funded",IF(C51&gt;=B51,"On Track","Below Plan")))</f>
        <v/>
      </c>
      <c r="K51" s="15" t="n"/>
    </row>
    <row r="52">
      <c r="A52" s="20" t="n"/>
      <c r="B52" s="17" t="n"/>
      <c r="C52" s="17" t="n"/>
      <c r="D52" s="17" t="n"/>
      <c r="E52" s="8">
        <f>IF(A52="","",C52-D52)</f>
        <v/>
      </c>
      <c r="F52" s="8">
        <f>IF(A52="","",IFERROR(F51+E52,'Emergency Fund Dashboard'!$E$4+E52))</f>
        <v/>
      </c>
      <c r="G52" s="8">
        <f>IF(A52="","",'Emergency Fund Dashboard'!$B$5)</f>
        <v/>
      </c>
      <c r="H52" s="21">
        <f>IF(A52="","",IFERROR(F52/G52,0))</f>
        <v/>
      </c>
      <c r="I52" s="8">
        <f>IF(A52="","",C52-B52)</f>
        <v/>
      </c>
      <c r="J52" s="22">
        <f>IF(A52="","",IF(F52&gt;=G52,"Funded",IF(C52&gt;=B52,"On Track","Below Plan")))</f>
        <v/>
      </c>
      <c r="K52" s="15" t="n"/>
    </row>
    <row r="53">
      <c r="A53" s="20" t="n"/>
      <c r="B53" s="17" t="n"/>
      <c r="C53" s="17" t="n"/>
      <c r="D53" s="17" t="n"/>
      <c r="E53" s="8">
        <f>IF(A53="","",C53-D53)</f>
        <v/>
      </c>
      <c r="F53" s="8">
        <f>IF(A53="","",IFERROR(F52+E53,'Emergency Fund Dashboard'!$E$4+E53))</f>
        <v/>
      </c>
      <c r="G53" s="8">
        <f>IF(A53="","",'Emergency Fund Dashboard'!$B$5)</f>
        <v/>
      </c>
      <c r="H53" s="21">
        <f>IF(A53="","",IFERROR(F53/G53,0))</f>
        <v/>
      </c>
      <c r="I53" s="8">
        <f>IF(A53="","",C53-B53)</f>
        <v/>
      </c>
      <c r="J53" s="22">
        <f>IF(A53="","",IF(F53&gt;=G53,"Funded",IF(C53&gt;=B53,"On Track","Below Plan")))</f>
        <v/>
      </c>
      <c r="K53" s="15" t="n"/>
    </row>
    <row r="54">
      <c r="A54" s="20" t="n"/>
      <c r="B54" s="17" t="n"/>
      <c r="C54" s="17" t="n"/>
      <c r="D54" s="17" t="n"/>
      <c r="E54" s="8">
        <f>IF(A54="","",C54-D54)</f>
        <v/>
      </c>
      <c r="F54" s="8">
        <f>IF(A54="","",IFERROR(F53+E54,'Emergency Fund Dashboard'!$E$4+E54))</f>
        <v/>
      </c>
      <c r="G54" s="8">
        <f>IF(A54="","",'Emergency Fund Dashboard'!$B$5)</f>
        <v/>
      </c>
      <c r="H54" s="21">
        <f>IF(A54="","",IFERROR(F54/G54,0))</f>
        <v/>
      </c>
      <c r="I54" s="8">
        <f>IF(A54="","",C54-B54)</f>
        <v/>
      </c>
      <c r="J54" s="22">
        <f>IF(A54="","",IF(F54&gt;=G54,"Funded",IF(C54&gt;=B54,"On Track","Below Plan")))</f>
        <v/>
      </c>
      <c r="K54" s="15" t="n"/>
    </row>
    <row r="55">
      <c r="A55" s="20" t="n"/>
      <c r="B55" s="17" t="n"/>
      <c r="C55" s="17" t="n"/>
      <c r="D55" s="17" t="n"/>
      <c r="E55" s="8">
        <f>IF(A55="","",C55-D55)</f>
        <v/>
      </c>
      <c r="F55" s="8">
        <f>IF(A55="","",IFERROR(F54+E55,'Emergency Fund Dashboard'!$E$4+E55))</f>
        <v/>
      </c>
      <c r="G55" s="8">
        <f>IF(A55="","",'Emergency Fund Dashboard'!$B$5)</f>
        <v/>
      </c>
      <c r="H55" s="21">
        <f>IF(A55="","",IFERROR(F55/G55,0))</f>
        <v/>
      </c>
      <c r="I55" s="8">
        <f>IF(A55="","",C55-B55)</f>
        <v/>
      </c>
      <c r="J55" s="22">
        <f>IF(A55="","",IF(F55&gt;=G55,"Funded",IF(C55&gt;=B55,"On Track","Below Plan")))</f>
        <v/>
      </c>
      <c r="K55" s="15" t="n"/>
    </row>
    <row r="56">
      <c r="A56" s="20" t="n"/>
      <c r="B56" s="17" t="n"/>
      <c r="C56" s="17" t="n"/>
      <c r="D56" s="17" t="n"/>
      <c r="E56" s="8">
        <f>IF(A56="","",C56-D56)</f>
        <v/>
      </c>
      <c r="F56" s="8">
        <f>IF(A56="","",IFERROR(F55+E56,'Emergency Fund Dashboard'!$E$4+E56))</f>
        <v/>
      </c>
      <c r="G56" s="8">
        <f>IF(A56="","",'Emergency Fund Dashboard'!$B$5)</f>
        <v/>
      </c>
      <c r="H56" s="21">
        <f>IF(A56="","",IFERROR(F56/G56,0))</f>
        <v/>
      </c>
      <c r="I56" s="8">
        <f>IF(A56="","",C56-B56)</f>
        <v/>
      </c>
      <c r="J56" s="22">
        <f>IF(A56="","",IF(F56&gt;=G56,"Funded",IF(C56&gt;=B56,"On Track","Below Plan")))</f>
        <v/>
      </c>
      <c r="K56" s="15" t="n"/>
    </row>
    <row r="57">
      <c r="A57" s="20" t="n"/>
      <c r="B57" s="17" t="n"/>
      <c r="C57" s="17" t="n"/>
      <c r="D57" s="17" t="n"/>
      <c r="E57" s="8">
        <f>IF(A57="","",C57-D57)</f>
        <v/>
      </c>
      <c r="F57" s="8">
        <f>IF(A57="","",IFERROR(F56+E57,'Emergency Fund Dashboard'!$E$4+E57))</f>
        <v/>
      </c>
      <c r="G57" s="8">
        <f>IF(A57="","",'Emergency Fund Dashboard'!$B$5)</f>
        <v/>
      </c>
      <c r="H57" s="21">
        <f>IF(A57="","",IFERROR(F57/G57,0))</f>
        <v/>
      </c>
      <c r="I57" s="8">
        <f>IF(A57="","",C57-B57)</f>
        <v/>
      </c>
      <c r="J57" s="22">
        <f>IF(A57="","",IF(F57&gt;=G57,"Funded",IF(C57&gt;=B57,"On Track","Below Plan")))</f>
        <v/>
      </c>
      <c r="K57" s="15" t="n"/>
    </row>
    <row r="58">
      <c r="A58" s="20" t="n"/>
      <c r="B58" s="17" t="n"/>
      <c r="C58" s="17" t="n"/>
      <c r="D58" s="17" t="n"/>
      <c r="E58" s="8">
        <f>IF(A58="","",C58-D58)</f>
        <v/>
      </c>
      <c r="F58" s="8">
        <f>IF(A58="","",IFERROR(F57+E58,'Emergency Fund Dashboard'!$E$4+E58))</f>
        <v/>
      </c>
      <c r="G58" s="8">
        <f>IF(A58="","",'Emergency Fund Dashboard'!$B$5)</f>
        <v/>
      </c>
      <c r="H58" s="21">
        <f>IF(A58="","",IFERROR(F58/G58,0))</f>
        <v/>
      </c>
      <c r="I58" s="8">
        <f>IF(A58="","",C58-B58)</f>
        <v/>
      </c>
      <c r="J58" s="22">
        <f>IF(A58="","",IF(F58&gt;=G58,"Funded",IF(C58&gt;=B58,"On Track","Below Plan")))</f>
        <v/>
      </c>
      <c r="K58" s="15" t="n"/>
    </row>
    <row r="59">
      <c r="A59" s="20" t="n"/>
      <c r="B59" s="17" t="n"/>
      <c r="C59" s="17" t="n"/>
      <c r="D59" s="17" t="n"/>
      <c r="E59" s="8">
        <f>IF(A59="","",C59-D59)</f>
        <v/>
      </c>
      <c r="F59" s="8">
        <f>IF(A59="","",IFERROR(F58+E59,'Emergency Fund Dashboard'!$E$4+E59))</f>
        <v/>
      </c>
      <c r="G59" s="8">
        <f>IF(A59="","",'Emergency Fund Dashboard'!$B$5)</f>
        <v/>
      </c>
      <c r="H59" s="21">
        <f>IF(A59="","",IFERROR(F59/G59,0))</f>
        <v/>
      </c>
      <c r="I59" s="8">
        <f>IF(A59="","",C59-B59)</f>
        <v/>
      </c>
      <c r="J59" s="22">
        <f>IF(A59="","",IF(F59&gt;=G59,"Funded",IF(C59&gt;=B59,"On Track","Below Plan")))</f>
        <v/>
      </c>
      <c r="K59" s="15" t="n"/>
    </row>
    <row r="60">
      <c r="A60" s="20" t="n"/>
      <c r="B60" s="17" t="n"/>
      <c r="C60" s="17" t="n"/>
      <c r="D60" s="17" t="n"/>
      <c r="E60" s="8">
        <f>IF(A60="","",C60-D60)</f>
        <v/>
      </c>
      <c r="F60" s="8">
        <f>IF(A60="","",IFERROR(F59+E60,'Emergency Fund Dashboard'!$E$4+E60))</f>
        <v/>
      </c>
      <c r="G60" s="8">
        <f>IF(A60="","",'Emergency Fund Dashboard'!$B$5)</f>
        <v/>
      </c>
      <c r="H60" s="21">
        <f>IF(A60="","",IFERROR(F60/G60,0))</f>
        <v/>
      </c>
      <c r="I60" s="8">
        <f>IF(A60="","",C60-B60)</f>
        <v/>
      </c>
      <c r="J60" s="22">
        <f>IF(A60="","",IF(F60&gt;=G60,"Funded",IF(C60&gt;=B60,"On Track","Below Plan")))</f>
        <v/>
      </c>
      <c r="K60" s="15" t="n"/>
    </row>
    <row r="61">
      <c r="A61" s="20" t="n"/>
      <c r="B61" s="17" t="n"/>
      <c r="C61" s="17" t="n"/>
      <c r="D61" s="17" t="n"/>
      <c r="E61" s="8">
        <f>IF(A61="","",C61-D61)</f>
        <v/>
      </c>
      <c r="F61" s="8">
        <f>IF(A61="","",IFERROR(F60+E61,'Emergency Fund Dashboard'!$E$4+E61))</f>
        <v/>
      </c>
      <c r="G61" s="8">
        <f>IF(A61="","",'Emergency Fund Dashboard'!$B$5)</f>
        <v/>
      </c>
      <c r="H61" s="21">
        <f>IF(A61="","",IFERROR(F61/G61,0))</f>
        <v/>
      </c>
      <c r="I61" s="8">
        <f>IF(A61="","",C61-B61)</f>
        <v/>
      </c>
      <c r="J61" s="22">
        <f>IF(A61="","",IF(F61&gt;=G61,"Funded",IF(C61&gt;=B61,"On Track","Below Plan")))</f>
        <v/>
      </c>
      <c r="K61" s="15" t="n"/>
    </row>
    <row r="62">
      <c r="A62" s="20" t="n"/>
      <c r="B62" s="17" t="n"/>
      <c r="C62" s="17" t="n"/>
      <c r="D62" s="17" t="n"/>
      <c r="E62" s="8">
        <f>IF(A62="","",C62-D62)</f>
        <v/>
      </c>
      <c r="F62" s="8">
        <f>IF(A62="","",IFERROR(F61+E62,'Emergency Fund Dashboard'!$E$4+E62))</f>
        <v/>
      </c>
      <c r="G62" s="8">
        <f>IF(A62="","",'Emergency Fund Dashboard'!$B$5)</f>
        <v/>
      </c>
      <c r="H62" s="21">
        <f>IF(A62="","",IFERROR(F62/G62,0))</f>
        <v/>
      </c>
      <c r="I62" s="8">
        <f>IF(A62="","",C62-B62)</f>
        <v/>
      </c>
      <c r="J62" s="22">
        <f>IF(A62="","",IF(F62&gt;=G62,"Funded",IF(C62&gt;=B62,"On Track","Below Plan")))</f>
        <v/>
      </c>
      <c r="K62" s="15" t="n"/>
    </row>
    <row r="63">
      <c r="A63" s="20" t="n"/>
      <c r="B63" s="17" t="n"/>
      <c r="C63" s="17" t="n"/>
      <c r="D63" s="17" t="n"/>
      <c r="E63" s="8">
        <f>IF(A63="","",C63-D63)</f>
        <v/>
      </c>
      <c r="F63" s="8">
        <f>IF(A63="","",IFERROR(F62+E63,'Emergency Fund Dashboard'!$E$4+E63))</f>
        <v/>
      </c>
      <c r="G63" s="8">
        <f>IF(A63="","",'Emergency Fund Dashboard'!$B$5)</f>
        <v/>
      </c>
      <c r="H63" s="21">
        <f>IF(A63="","",IFERROR(F63/G63,0))</f>
        <v/>
      </c>
      <c r="I63" s="8">
        <f>IF(A63="","",C63-B63)</f>
        <v/>
      </c>
      <c r="J63" s="22">
        <f>IF(A63="","",IF(F63&gt;=G63,"Funded",IF(C63&gt;=B63,"On Track","Below Plan")))</f>
        <v/>
      </c>
      <c r="K63" s="15" t="n"/>
    </row>
    <row r="64">
      <c r="A64" s="20" t="n"/>
      <c r="B64" s="17" t="n"/>
      <c r="C64" s="17" t="n"/>
      <c r="D64" s="17" t="n"/>
      <c r="E64" s="8">
        <f>IF(A64="","",C64-D64)</f>
        <v/>
      </c>
      <c r="F64" s="8">
        <f>IF(A64="","",IFERROR(F63+E64,'Emergency Fund Dashboard'!$E$4+E64))</f>
        <v/>
      </c>
      <c r="G64" s="8">
        <f>IF(A64="","",'Emergency Fund Dashboard'!$B$5)</f>
        <v/>
      </c>
      <c r="H64" s="21">
        <f>IF(A64="","",IFERROR(F64/G64,0))</f>
        <v/>
      </c>
      <c r="I64" s="8">
        <f>IF(A64="","",C64-B64)</f>
        <v/>
      </c>
      <c r="J64" s="22">
        <f>IF(A64="","",IF(F64&gt;=G64,"Funded",IF(C64&gt;=B64,"On Track","Below Plan")))</f>
        <v/>
      </c>
      <c r="K64" s="15" t="n"/>
    </row>
    <row r="65">
      <c r="A65" s="20" t="n"/>
      <c r="B65" s="17" t="n"/>
      <c r="C65" s="17" t="n"/>
      <c r="D65" s="17" t="n"/>
      <c r="E65" s="8">
        <f>IF(A65="","",C65-D65)</f>
        <v/>
      </c>
      <c r="F65" s="8">
        <f>IF(A65="","",IFERROR(F64+E65,'Emergency Fund Dashboard'!$E$4+E65))</f>
        <v/>
      </c>
      <c r="G65" s="8">
        <f>IF(A65="","",'Emergency Fund Dashboard'!$B$5)</f>
        <v/>
      </c>
      <c r="H65" s="21">
        <f>IF(A65="","",IFERROR(F65/G65,0))</f>
        <v/>
      </c>
      <c r="I65" s="8">
        <f>IF(A65="","",C65-B65)</f>
        <v/>
      </c>
      <c r="J65" s="22">
        <f>IF(A65="","",IF(F65&gt;=G65,"Funded",IF(C65&gt;=B65,"On Track","Below Plan")))</f>
        <v/>
      </c>
      <c r="K65" s="15" t="n"/>
    </row>
    <row r="66">
      <c r="A66" s="20" t="n"/>
      <c r="B66" s="17" t="n"/>
      <c r="C66" s="17" t="n"/>
      <c r="D66" s="17" t="n"/>
      <c r="E66" s="8">
        <f>IF(A66="","",C66-D66)</f>
        <v/>
      </c>
      <c r="F66" s="8">
        <f>IF(A66="","",IFERROR(F65+E66,'Emergency Fund Dashboard'!$E$4+E66))</f>
        <v/>
      </c>
      <c r="G66" s="8">
        <f>IF(A66="","",'Emergency Fund Dashboard'!$B$5)</f>
        <v/>
      </c>
      <c r="H66" s="21">
        <f>IF(A66="","",IFERROR(F66/G66,0))</f>
        <v/>
      </c>
      <c r="I66" s="8">
        <f>IF(A66="","",C66-B66)</f>
        <v/>
      </c>
      <c r="J66" s="22">
        <f>IF(A66="","",IF(F66&gt;=G66,"Funded",IF(C66&gt;=B66,"On Track","Below Plan")))</f>
        <v/>
      </c>
      <c r="K66" s="15" t="n"/>
    </row>
    <row r="67">
      <c r="A67" s="20" t="n"/>
      <c r="B67" s="17" t="n"/>
      <c r="C67" s="17" t="n"/>
      <c r="D67" s="17" t="n"/>
      <c r="E67" s="8">
        <f>IF(A67="","",C67-D67)</f>
        <v/>
      </c>
      <c r="F67" s="8">
        <f>IF(A67="","",IFERROR(F66+E67,'Emergency Fund Dashboard'!$E$4+E67))</f>
        <v/>
      </c>
      <c r="G67" s="8">
        <f>IF(A67="","",'Emergency Fund Dashboard'!$B$5)</f>
        <v/>
      </c>
      <c r="H67" s="21">
        <f>IF(A67="","",IFERROR(F67/G67,0))</f>
        <v/>
      </c>
      <c r="I67" s="8">
        <f>IF(A67="","",C67-B67)</f>
        <v/>
      </c>
      <c r="J67" s="22">
        <f>IF(A67="","",IF(F67&gt;=G67,"Funded",IF(C67&gt;=B67,"On Track","Below Plan")))</f>
        <v/>
      </c>
      <c r="K67" s="15" t="n"/>
    </row>
    <row r="68">
      <c r="A68" s="20" t="n"/>
      <c r="B68" s="17" t="n"/>
      <c r="C68" s="17" t="n"/>
      <c r="D68" s="17" t="n"/>
      <c r="E68" s="8">
        <f>IF(A68="","",C68-D68)</f>
        <v/>
      </c>
      <c r="F68" s="8">
        <f>IF(A68="","",IFERROR(F67+E68,'Emergency Fund Dashboard'!$E$4+E68))</f>
        <v/>
      </c>
      <c r="G68" s="8">
        <f>IF(A68="","",'Emergency Fund Dashboard'!$B$5)</f>
        <v/>
      </c>
      <c r="H68" s="21">
        <f>IF(A68="","",IFERROR(F68/G68,0))</f>
        <v/>
      </c>
      <c r="I68" s="8">
        <f>IF(A68="","",C68-B68)</f>
        <v/>
      </c>
      <c r="J68" s="22">
        <f>IF(A68="","",IF(F68&gt;=G68,"Funded",IF(C68&gt;=B68,"On Track","Below Plan")))</f>
        <v/>
      </c>
      <c r="K68" s="15" t="n"/>
    </row>
    <row r="69">
      <c r="A69" s="20" t="n"/>
      <c r="B69" s="17" t="n"/>
      <c r="C69" s="17" t="n"/>
      <c r="D69" s="17" t="n"/>
      <c r="E69" s="8">
        <f>IF(A69="","",C69-D69)</f>
        <v/>
      </c>
      <c r="F69" s="8">
        <f>IF(A69="","",IFERROR(F68+E69,'Emergency Fund Dashboard'!$E$4+E69))</f>
        <v/>
      </c>
      <c r="G69" s="8">
        <f>IF(A69="","",'Emergency Fund Dashboard'!$B$5)</f>
        <v/>
      </c>
      <c r="H69" s="21">
        <f>IF(A69="","",IFERROR(F69/G69,0))</f>
        <v/>
      </c>
      <c r="I69" s="8">
        <f>IF(A69="","",C69-B69)</f>
        <v/>
      </c>
      <c r="J69" s="22">
        <f>IF(A69="","",IF(F69&gt;=G69,"Funded",IF(C69&gt;=B69,"On Track","Below Plan")))</f>
        <v/>
      </c>
      <c r="K69" s="15" t="n"/>
    </row>
    <row r="70">
      <c r="A70" s="20" t="n"/>
      <c r="B70" s="17" t="n"/>
      <c r="C70" s="17" t="n"/>
      <c r="D70" s="17" t="n"/>
      <c r="E70" s="8">
        <f>IF(A70="","",C70-D70)</f>
        <v/>
      </c>
      <c r="F70" s="8">
        <f>IF(A70="","",IFERROR(F69+E70,'Emergency Fund Dashboard'!$E$4+E70))</f>
        <v/>
      </c>
      <c r="G70" s="8">
        <f>IF(A70="","",'Emergency Fund Dashboard'!$B$5)</f>
        <v/>
      </c>
      <c r="H70" s="21">
        <f>IF(A70="","",IFERROR(F70/G70,0))</f>
        <v/>
      </c>
      <c r="I70" s="8">
        <f>IF(A70="","",C70-B70)</f>
        <v/>
      </c>
      <c r="J70" s="22">
        <f>IF(A70="","",IF(F70&gt;=G70,"Funded",IF(C70&gt;=B70,"On Track","Below Plan")))</f>
        <v/>
      </c>
      <c r="K70" s="15" t="n"/>
    </row>
    <row r="71">
      <c r="A71" s="20" t="n"/>
      <c r="B71" s="17" t="n"/>
      <c r="C71" s="17" t="n"/>
      <c r="D71" s="17" t="n"/>
      <c r="E71" s="8">
        <f>IF(A71="","",C71-D71)</f>
        <v/>
      </c>
      <c r="F71" s="8">
        <f>IF(A71="","",IFERROR(F70+E71,'Emergency Fund Dashboard'!$E$4+E71))</f>
        <v/>
      </c>
      <c r="G71" s="8">
        <f>IF(A71="","",'Emergency Fund Dashboard'!$B$5)</f>
        <v/>
      </c>
      <c r="H71" s="21">
        <f>IF(A71="","",IFERROR(F71/G71,0))</f>
        <v/>
      </c>
      <c r="I71" s="8">
        <f>IF(A71="","",C71-B71)</f>
        <v/>
      </c>
      <c r="J71" s="22">
        <f>IF(A71="","",IF(F71&gt;=G71,"Funded",IF(C71&gt;=B71,"On Track","Below Plan")))</f>
        <v/>
      </c>
      <c r="K71" s="15" t="n"/>
    </row>
    <row r="72">
      <c r="A72" s="20" t="n"/>
      <c r="B72" s="17" t="n"/>
      <c r="C72" s="17" t="n"/>
      <c r="D72" s="17" t="n"/>
      <c r="E72" s="8">
        <f>IF(A72="","",C72-D72)</f>
        <v/>
      </c>
      <c r="F72" s="8">
        <f>IF(A72="","",IFERROR(F71+E72,'Emergency Fund Dashboard'!$E$4+E72))</f>
        <v/>
      </c>
      <c r="G72" s="8">
        <f>IF(A72="","",'Emergency Fund Dashboard'!$B$5)</f>
        <v/>
      </c>
      <c r="H72" s="21">
        <f>IF(A72="","",IFERROR(F72/G72,0))</f>
        <v/>
      </c>
      <c r="I72" s="8">
        <f>IF(A72="","",C72-B72)</f>
        <v/>
      </c>
      <c r="J72" s="22">
        <f>IF(A72="","",IF(F72&gt;=G72,"Funded",IF(C72&gt;=B72,"On Track","Below Plan")))</f>
        <v/>
      </c>
      <c r="K72" s="15" t="n"/>
    </row>
    <row r="73">
      <c r="A73" s="20" t="n"/>
      <c r="B73" s="17" t="n"/>
      <c r="C73" s="17" t="n"/>
      <c r="D73" s="17" t="n"/>
      <c r="E73" s="8">
        <f>IF(A73="","",C73-D73)</f>
        <v/>
      </c>
      <c r="F73" s="8">
        <f>IF(A73="","",IFERROR(F72+E73,'Emergency Fund Dashboard'!$E$4+E73))</f>
        <v/>
      </c>
      <c r="G73" s="8">
        <f>IF(A73="","",'Emergency Fund Dashboard'!$B$5)</f>
        <v/>
      </c>
      <c r="H73" s="21">
        <f>IF(A73="","",IFERROR(F73/G73,0))</f>
        <v/>
      </c>
      <c r="I73" s="8">
        <f>IF(A73="","",C73-B73)</f>
        <v/>
      </c>
      <c r="J73" s="22">
        <f>IF(A73="","",IF(F73&gt;=G73,"Funded",IF(C73&gt;=B73,"On Track","Below Plan")))</f>
        <v/>
      </c>
      <c r="K73" s="15" t="n"/>
    </row>
    <row r="74">
      <c r="A74" s="20" t="n"/>
      <c r="B74" s="17" t="n"/>
      <c r="C74" s="17" t="n"/>
      <c r="D74" s="17" t="n"/>
      <c r="E74" s="8">
        <f>IF(A74="","",C74-D74)</f>
        <v/>
      </c>
      <c r="F74" s="8">
        <f>IF(A74="","",IFERROR(F73+E74,'Emergency Fund Dashboard'!$E$4+E74))</f>
        <v/>
      </c>
      <c r="G74" s="8">
        <f>IF(A74="","",'Emergency Fund Dashboard'!$B$5)</f>
        <v/>
      </c>
      <c r="H74" s="21">
        <f>IF(A74="","",IFERROR(F74/G74,0))</f>
        <v/>
      </c>
      <c r="I74" s="8">
        <f>IF(A74="","",C74-B74)</f>
        <v/>
      </c>
      <c r="J74" s="22">
        <f>IF(A74="","",IF(F74&gt;=G74,"Funded",IF(C74&gt;=B74,"On Track","Below Plan")))</f>
        <v/>
      </c>
      <c r="K74" s="15" t="n"/>
    </row>
    <row r="75">
      <c r="A75" s="20" t="n"/>
      <c r="B75" s="17" t="n"/>
      <c r="C75" s="17" t="n"/>
      <c r="D75" s="17" t="n"/>
      <c r="E75" s="8">
        <f>IF(A75="","",C75-D75)</f>
        <v/>
      </c>
      <c r="F75" s="8">
        <f>IF(A75="","",IFERROR(F74+E75,'Emergency Fund Dashboard'!$E$4+E75))</f>
        <v/>
      </c>
      <c r="G75" s="8">
        <f>IF(A75="","",'Emergency Fund Dashboard'!$B$5)</f>
        <v/>
      </c>
      <c r="H75" s="21">
        <f>IF(A75="","",IFERROR(F75/G75,0))</f>
        <v/>
      </c>
      <c r="I75" s="8">
        <f>IF(A75="","",C75-B75)</f>
        <v/>
      </c>
      <c r="J75" s="22">
        <f>IF(A75="","",IF(F75&gt;=G75,"Funded",IF(C75&gt;=B75,"On Track","Below Plan")))</f>
        <v/>
      </c>
      <c r="K75" s="15" t="n"/>
    </row>
    <row r="76">
      <c r="A76" s="20" t="n"/>
      <c r="B76" s="17" t="n"/>
      <c r="C76" s="17" t="n"/>
      <c r="D76" s="17" t="n"/>
      <c r="E76" s="8">
        <f>IF(A76="","",C76-D76)</f>
        <v/>
      </c>
      <c r="F76" s="8">
        <f>IF(A76="","",IFERROR(F75+E76,'Emergency Fund Dashboard'!$E$4+E76))</f>
        <v/>
      </c>
      <c r="G76" s="8">
        <f>IF(A76="","",'Emergency Fund Dashboard'!$B$5)</f>
        <v/>
      </c>
      <c r="H76" s="21">
        <f>IF(A76="","",IFERROR(F76/G76,0))</f>
        <v/>
      </c>
      <c r="I76" s="8">
        <f>IF(A76="","",C76-B76)</f>
        <v/>
      </c>
      <c r="J76" s="22">
        <f>IF(A76="","",IF(F76&gt;=G76,"Funded",IF(C76&gt;=B76,"On Track","Below Plan")))</f>
        <v/>
      </c>
      <c r="K76" s="15" t="n"/>
    </row>
    <row r="77">
      <c r="A77" s="20" t="n"/>
      <c r="B77" s="17" t="n"/>
      <c r="C77" s="17" t="n"/>
      <c r="D77" s="17" t="n"/>
      <c r="E77" s="8">
        <f>IF(A77="","",C77-D77)</f>
        <v/>
      </c>
      <c r="F77" s="8">
        <f>IF(A77="","",IFERROR(F76+E77,'Emergency Fund Dashboard'!$E$4+E77))</f>
        <v/>
      </c>
      <c r="G77" s="8">
        <f>IF(A77="","",'Emergency Fund Dashboard'!$B$5)</f>
        <v/>
      </c>
      <c r="H77" s="21">
        <f>IF(A77="","",IFERROR(F77/G77,0))</f>
        <v/>
      </c>
      <c r="I77" s="8">
        <f>IF(A77="","",C77-B77)</f>
        <v/>
      </c>
      <c r="J77" s="22">
        <f>IF(A77="","",IF(F77&gt;=G77,"Funded",IF(C77&gt;=B77,"On Track","Below Plan")))</f>
        <v/>
      </c>
      <c r="K77" s="15" t="n"/>
    </row>
    <row r="78">
      <c r="A78" s="20" t="n"/>
      <c r="B78" s="17" t="n"/>
      <c r="C78" s="17" t="n"/>
      <c r="D78" s="17" t="n"/>
      <c r="E78" s="8">
        <f>IF(A78="","",C78-D78)</f>
        <v/>
      </c>
      <c r="F78" s="8">
        <f>IF(A78="","",IFERROR(F77+E78,'Emergency Fund Dashboard'!$E$4+E78))</f>
        <v/>
      </c>
      <c r="G78" s="8">
        <f>IF(A78="","",'Emergency Fund Dashboard'!$B$5)</f>
        <v/>
      </c>
      <c r="H78" s="21">
        <f>IF(A78="","",IFERROR(F78/G78,0))</f>
        <v/>
      </c>
      <c r="I78" s="8">
        <f>IF(A78="","",C78-B78)</f>
        <v/>
      </c>
      <c r="J78" s="22">
        <f>IF(A78="","",IF(F78&gt;=G78,"Funded",IF(C78&gt;=B78,"On Track","Below Plan")))</f>
        <v/>
      </c>
      <c r="K78" s="15" t="n"/>
    </row>
    <row r="79">
      <c r="A79" s="20" t="n"/>
      <c r="B79" s="17" t="n"/>
      <c r="C79" s="17" t="n"/>
      <c r="D79" s="17" t="n"/>
      <c r="E79" s="8">
        <f>IF(A79="","",C79-D79)</f>
        <v/>
      </c>
      <c r="F79" s="8">
        <f>IF(A79="","",IFERROR(F78+E79,'Emergency Fund Dashboard'!$E$4+E79))</f>
        <v/>
      </c>
      <c r="G79" s="8">
        <f>IF(A79="","",'Emergency Fund Dashboard'!$B$5)</f>
        <v/>
      </c>
      <c r="H79" s="21">
        <f>IF(A79="","",IFERROR(F79/G79,0))</f>
        <v/>
      </c>
      <c r="I79" s="8">
        <f>IF(A79="","",C79-B79)</f>
        <v/>
      </c>
      <c r="J79" s="22">
        <f>IF(A79="","",IF(F79&gt;=G79,"Funded",IF(C79&gt;=B79,"On Track","Below Plan")))</f>
        <v/>
      </c>
      <c r="K79" s="15" t="n"/>
    </row>
    <row r="80">
      <c r="A80" s="20" t="n"/>
      <c r="B80" s="17" t="n"/>
      <c r="C80" s="17" t="n"/>
      <c r="D80" s="17" t="n"/>
      <c r="E80" s="8">
        <f>IF(A80="","",C80-D80)</f>
        <v/>
      </c>
      <c r="F80" s="8">
        <f>IF(A80="","",IFERROR(F79+E80,'Emergency Fund Dashboard'!$E$4+E80))</f>
        <v/>
      </c>
      <c r="G80" s="8">
        <f>IF(A80="","",'Emergency Fund Dashboard'!$B$5)</f>
        <v/>
      </c>
      <c r="H80" s="21">
        <f>IF(A80="","",IFERROR(F80/G80,0))</f>
        <v/>
      </c>
      <c r="I80" s="8">
        <f>IF(A80="","",C80-B80)</f>
        <v/>
      </c>
      <c r="J80" s="22">
        <f>IF(A80="","",IF(F80&gt;=G80,"Funded",IF(C80&gt;=B80,"On Track","Below Plan")))</f>
        <v/>
      </c>
      <c r="K80" s="15" t="n"/>
    </row>
    <row r="81">
      <c r="A81" s="20" t="n"/>
      <c r="B81" s="17" t="n"/>
      <c r="C81" s="17" t="n"/>
      <c r="D81" s="17" t="n"/>
      <c r="E81" s="8">
        <f>IF(A81="","",C81-D81)</f>
        <v/>
      </c>
      <c r="F81" s="8">
        <f>IF(A81="","",IFERROR(F80+E81,'Emergency Fund Dashboard'!$E$4+E81))</f>
        <v/>
      </c>
      <c r="G81" s="8">
        <f>IF(A81="","",'Emergency Fund Dashboard'!$B$5)</f>
        <v/>
      </c>
      <c r="H81" s="21">
        <f>IF(A81="","",IFERROR(F81/G81,0))</f>
        <v/>
      </c>
      <c r="I81" s="8">
        <f>IF(A81="","",C81-B81)</f>
        <v/>
      </c>
      <c r="J81" s="22">
        <f>IF(A81="","",IF(F81&gt;=G81,"Funded",IF(C81&gt;=B81,"On Track","Below Plan")))</f>
        <v/>
      </c>
      <c r="K81" s="15" t="n"/>
    </row>
    <row r="82">
      <c r="A82" s="20" t="n"/>
      <c r="B82" s="17" t="n"/>
      <c r="C82" s="17" t="n"/>
      <c r="D82" s="17" t="n"/>
      <c r="E82" s="8">
        <f>IF(A82="","",C82-D82)</f>
        <v/>
      </c>
      <c r="F82" s="8">
        <f>IF(A82="","",IFERROR(F81+E82,'Emergency Fund Dashboard'!$E$4+E82))</f>
        <v/>
      </c>
      <c r="G82" s="8">
        <f>IF(A82="","",'Emergency Fund Dashboard'!$B$5)</f>
        <v/>
      </c>
      <c r="H82" s="21">
        <f>IF(A82="","",IFERROR(F82/G82,0))</f>
        <v/>
      </c>
      <c r="I82" s="8">
        <f>IF(A82="","",C82-B82)</f>
        <v/>
      </c>
      <c r="J82" s="22">
        <f>IF(A82="","",IF(F82&gt;=G82,"Funded",IF(C82&gt;=B82,"On Track","Below Plan")))</f>
        <v/>
      </c>
      <c r="K82" s="15" t="n"/>
    </row>
    <row r="83">
      <c r="A83" s="20" t="n"/>
      <c r="B83" s="17" t="n"/>
      <c r="C83" s="17" t="n"/>
      <c r="D83" s="17" t="n"/>
      <c r="E83" s="8">
        <f>IF(A83="","",C83-D83)</f>
        <v/>
      </c>
      <c r="F83" s="8">
        <f>IF(A83="","",IFERROR(F82+E83,'Emergency Fund Dashboard'!$E$4+E83))</f>
        <v/>
      </c>
      <c r="G83" s="8">
        <f>IF(A83="","",'Emergency Fund Dashboard'!$B$5)</f>
        <v/>
      </c>
      <c r="H83" s="21">
        <f>IF(A83="","",IFERROR(F83/G83,0))</f>
        <v/>
      </c>
      <c r="I83" s="8">
        <f>IF(A83="","",C83-B83)</f>
        <v/>
      </c>
      <c r="J83" s="22">
        <f>IF(A83="","",IF(F83&gt;=G83,"Funded",IF(C83&gt;=B83,"On Track","Below Plan")))</f>
        <v/>
      </c>
      <c r="K83" s="15" t="n"/>
    </row>
    <row r="84">
      <c r="A84" s="20" t="n"/>
      <c r="B84" s="17" t="n"/>
      <c r="C84" s="17" t="n"/>
      <c r="D84" s="17" t="n"/>
      <c r="E84" s="8">
        <f>IF(A84="","",C84-D84)</f>
        <v/>
      </c>
      <c r="F84" s="8">
        <f>IF(A84="","",IFERROR(F83+E84,'Emergency Fund Dashboard'!$E$4+E84))</f>
        <v/>
      </c>
      <c r="G84" s="8">
        <f>IF(A84="","",'Emergency Fund Dashboard'!$B$5)</f>
        <v/>
      </c>
      <c r="H84" s="21">
        <f>IF(A84="","",IFERROR(F84/G84,0))</f>
        <v/>
      </c>
      <c r="I84" s="8">
        <f>IF(A84="","",C84-B84)</f>
        <v/>
      </c>
      <c r="J84" s="22">
        <f>IF(A84="","",IF(F84&gt;=G84,"Funded",IF(C84&gt;=B84,"On Track","Below Plan")))</f>
        <v/>
      </c>
      <c r="K84" s="15" t="n"/>
    </row>
    <row r="85">
      <c r="A85" s="20" t="n"/>
      <c r="B85" s="17" t="n"/>
      <c r="C85" s="17" t="n"/>
      <c r="D85" s="17" t="n"/>
      <c r="E85" s="8">
        <f>IF(A85="","",C85-D85)</f>
        <v/>
      </c>
      <c r="F85" s="8">
        <f>IF(A85="","",IFERROR(F84+E85,'Emergency Fund Dashboard'!$E$4+E85))</f>
        <v/>
      </c>
      <c r="G85" s="8">
        <f>IF(A85="","",'Emergency Fund Dashboard'!$B$5)</f>
        <v/>
      </c>
      <c r="H85" s="21">
        <f>IF(A85="","",IFERROR(F85/G85,0))</f>
        <v/>
      </c>
      <c r="I85" s="8">
        <f>IF(A85="","",C85-B85)</f>
        <v/>
      </c>
      <c r="J85" s="22">
        <f>IF(A85="","",IF(F85&gt;=G85,"Funded",IF(C85&gt;=B85,"On Track","Below Plan")))</f>
        <v/>
      </c>
      <c r="K85" s="15" t="n"/>
    </row>
    <row r="86">
      <c r="A86" s="20" t="n"/>
      <c r="B86" s="17" t="n"/>
      <c r="C86" s="17" t="n"/>
      <c r="D86" s="17" t="n"/>
      <c r="E86" s="8">
        <f>IF(A86="","",C86-D86)</f>
        <v/>
      </c>
      <c r="F86" s="8">
        <f>IF(A86="","",IFERROR(F85+E86,'Emergency Fund Dashboard'!$E$4+E86))</f>
        <v/>
      </c>
      <c r="G86" s="8">
        <f>IF(A86="","",'Emergency Fund Dashboard'!$B$5)</f>
        <v/>
      </c>
      <c r="H86" s="21">
        <f>IF(A86="","",IFERROR(F86/G86,0))</f>
        <v/>
      </c>
      <c r="I86" s="8">
        <f>IF(A86="","",C86-B86)</f>
        <v/>
      </c>
      <c r="J86" s="22">
        <f>IF(A86="","",IF(F86&gt;=G86,"Funded",IF(C86&gt;=B86,"On Track","Below Plan")))</f>
        <v/>
      </c>
      <c r="K86" s="15" t="n"/>
    </row>
    <row r="87">
      <c r="A87" s="20" t="n"/>
      <c r="B87" s="17" t="n"/>
      <c r="C87" s="17" t="n"/>
      <c r="D87" s="17" t="n"/>
      <c r="E87" s="8">
        <f>IF(A87="","",C87-D87)</f>
        <v/>
      </c>
      <c r="F87" s="8">
        <f>IF(A87="","",IFERROR(F86+E87,'Emergency Fund Dashboard'!$E$4+E87))</f>
        <v/>
      </c>
      <c r="G87" s="8">
        <f>IF(A87="","",'Emergency Fund Dashboard'!$B$5)</f>
        <v/>
      </c>
      <c r="H87" s="21">
        <f>IF(A87="","",IFERROR(F87/G87,0))</f>
        <v/>
      </c>
      <c r="I87" s="8">
        <f>IF(A87="","",C87-B87)</f>
        <v/>
      </c>
      <c r="J87" s="22">
        <f>IF(A87="","",IF(F87&gt;=G87,"Funded",IF(C87&gt;=B87,"On Track","Below Plan")))</f>
        <v/>
      </c>
      <c r="K87" s="15" t="n"/>
    </row>
    <row r="88">
      <c r="A88" s="20" t="n"/>
      <c r="B88" s="17" t="n"/>
      <c r="C88" s="17" t="n"/>
      <c r="D88" s="17" t="n"/>
      <c r="E88" s="8">
        <f>IF(A88="","",C88-D88)</f>
        <v/>
      </c>
      <c r="F88" s="8">
        <f>IF(A88="","",IFERROR(F87+E88,'Emergency Fund Dashboard'!$E$4+E88))</f>
        <v/>
      </c>
      <c r="G88" s="8">
        <f>IF(A88="","",'Emergency Fund Dashboard'!$B$5)</f>
        <v/>
      </c>
      <c r="H88" s="21">
        <f>IF(A88="","",IFERROR(F88/G88,0))</f>
        <v/>
      </c>
      <c r="I88" s="8">
        <f>IF(A88="","",C88-B88)</f>
        <v/>
      </c>
      <c r="J88" s="22">
        <f>IF(A88="","",IF(F88&gt;=G88,"Funded",IF(C88&gt;=B88,"On Track","Below Plan")))</f>
        <v/>
      </c>
      <c r="K88" s="15" t="n"/>
    </row>
    <row r="89">
      <c r="A89" s="20" t="n"/>
      <c r="B89" s="17" t="n"/>
      <c r="C89" s="17" t="n"/>
      <c r="D89" s="17" t="n"/>
      <c r="E89" s="8">
        <f>IF(A89="","",C89-D89)</f>
        <v/>
      </c>
      <c r="F89" s="8">
        <f>IF(A89="","",IFERROR(F88+E89,'Emergency Fund Dashboard'!$E$4+E89))</f>
        <v/>
      </c>
      <c r="G89" s="8">
        <f>IF(A89="","",'Emergency Fund Dashboard'!$B$5)</f>
        <v/>
      </c>
      <c r="H89" s="21">
        <f>IF(A89="","",IFERROR(F89/G89,0))</f>
        <v/>
      </c>
      <c r="I89" s="8">
        <f>IF(A89="","",C89-B89)</f>
        <v/>
      </c>
      <c r="J89" s="22">
        <f>IF(A89="","",IF(F89&gt;=G89,"Funded",IF(C89&gt;=B89,"On Track","Below Plan")))</f>
        <v/>
      </c>
      <c r="K89" s="15" t="n"/>
    </row>
    <row r="90">
      <c r="A90" s="20" t="n"/>
      <c r="B90" s="17" t="n"/>
      <c r="C90" s="17" t="n"/>
      <c r="D90" s="17" t="n"/>
      <c r="E90" s="8">
        <f>IF(A90="","",C90-D90)</f>
        <v/>
      </c>
      <c r="F90" s="8">
        <f>IF(A90="","",IFERROR(F89+E90,'Emergency Fund Dashboard'!$E$4+E90))</f>
        <v/>
      </c>
      <c r="G90" s="8">
        <f>IF(A90="","",'Emergency Fund Dashboard'!$B$5)</f>
        <v/>
      </c>
      <c r="H90" s="21">
        <f>IF(A90="","",IFERROR(F90/G90,0))</f>
        <v/>
      </c>
      <c r="I90" s="8">
        <f>IF(A90="","",C90-B90)</f>
        <v/>
      </c>
      <c r="J90" s="22">
        <f>IF(A90="","",IF(F90&gt;=G90,"Funded",IF(C90&gt;=B90,"On Track","Below Plan")))</f>
        <v/>
      </c>
      <c r="K90" s="15" t="n"/>
    </row>
    <row r="91">
      <c r="A91" s="20" t="n"/>
      <c r="B91" s="17" t="n"/>
      <c r="C91" s="17" t="n"/>
      <c r="D91" s="17" t="n"/>
      <c r="E91" s="8">
        <f>IF(A91="","",C91-D91)</f>
        <v/>
      </c>
      <c r="F91" s="8">
        <f>IF(A91="","",IFERROR(F90+E91,'Emergency Fund Dashboard'!$E$4+E91))</f>
        <v/>
      </c>
      <c r="G91" s="8">
        <f>IF(A91="","",'Emergency Fund Dashboard'!$B$5)</f>
        <v/>
      </c>
      <c r="H91" s="21">
        <f>IF(A91="","",IFERROR(F91/G91,0))</f>
        <v/>
      </c>
      <c r="I91" s="8">
        <f>IF(A91="","",C91-B91)</f>
        <v/>
      </c>
      <c r="J91" s="22">
        <f>IF(A91="","",IF(F91&gt;=G91,"Funded",IF(C91&gt;=B91,"On Track","Below Plan")))</f>
        <v/>
      </c>
      <c r="K91" s="15" t="n"/>
    </row>
    <row r="92">
      <c r="A92" s="20" t="n"/>
      <c r="B92" s="17" t="n"/>
      <c r="C92" s="17" t="n"/>
      <c r="D92" s="17" t="n"/>
      <c r="E92" s="8">
        <f>IF(A92="","",C92-D92)</f>
        <v/>
      </c>
      <c r="F92" s="8">
        <f>IF(A92="","",IFERROR(F91+E92,'Emergency Fund Dashboard'!$E$4+E92))</f>
        <v/>
      </c>
      <c r="G92" s="8">
        <f>IF(A92="","",'Emergency Fund Dashboard'!$B$5)</f>
        <v/>
      </c>
      <c r="H92" s="21">
        <f>IF(A92="","",IFERROR(F92/G92,0))</f>
        <v/>
      </c>
      <c r="I92" s="8">
        <f>IF(A92="","",C92-B92)</f>
        <v/>
      </c>
      <c r="J92" s="22">
        <f>IF(A92="","",IF(F92&gt;=G92,"Funded",IF(C92&gt;=B92,"On Track","Below Plan")))</f>
        <v/>
      </c>
      <c r="K92" s="15" t="n"/>
    </row>
    <row r="93">
      <c r="A93" s="20" t="n"/>
      <c r="B93" s="17" t="n"/>
      <c r="C93" s="17" t="n"/>
      <c r="D93" s="17" t="n"/>
      <c r="E93" s="8">
        <f>IF(A93="","",C93-D93)</f>
        <v/>
      </c>
      <c r="F93" s="8">
        <f>IF(A93="","",IFERROR(F92+E93,'Emergency Fund Dashboard'!$E$4+E93))</f>
        <v/>
      </c>
      <c r="G93" s="8">
        <f>IF(A93="","",'Emergency Fund Dashboard'!$B$5)</f>
        <v/>
      </c>
      <c r="H93" s="21">
        <f>IF(A93="","",IFERROR(F93/G93,0))</f>
        <v/>
      </c>
      <c r="I93" s="8">
        <f>IF(A93="","",C93-B93)</f>
        <v/>
      </c>
      <c r="J93" s="22">
        <f>IF(A93="","",IF(F93&gt;=G93,"Funded",IF(C93&gt;=B93,"On Track","Below Plan")))</f>
        <v/>
      </c>
      <c r="K93" s="15" t="n"/>
    </row>
    <row r="94">
      <c r="A94" s="20" t="n"/>
      <c r="B94" s="17" t="n"/>
      <c r="C94" s="17" t="n"/>
      <c r="D94" s="17" t="n"/>
      <c r="E94" s="8">
        <f>IF(A94="","",C94-D94)</f>
        <v/>
      </c>
      <c r="F94" s="8">
        <f>IF(A94="","",IFERROR(F93+E94,'Emergency Fund Dashboard'!$E$4+E94))</f>
        <v/>
      </c>
      <c r="G94" s="8">
        <f>IF(A94="","",'Emergency Fund Dashboard'!$B$5)</f>
        <v/>
      </c>
      <c r="H94" s="21">
        <f>IF(A94="","",IFERROR(F94/G94,0))</f>
        <v/>
      </c>
      <c r="I94" s="8">
        <f>IF(A94="","",C94-B94)</f>
        <v/>
      </c>
      <c r="J94" s="22">
        <f>IF(A94="","",IF(F94&gt;=G94,"Funded",IF(C94&gt;=B94,"On Track","Below Plan")))</f>
        <v/>
      </c>
      <c r="K94" s="15" t="n"/>
    </row>
    <row r="95">
      <c r="A95" s="20" t="n"/>
      <c r="B95" s="17" t="n"/>
      <c r="C95" s="17" t="n"/>
      <c r="D95" s="17" t="n"/>
      <c r="E95" s="8">
        <f>IF(A95="","",C95-D95)</f>
        <v/>
      </c>
      <c r="F95" s="8">
        <f>IF(A95="","",IFERROR(F94+E95,'Emergency Fund Dashboard'!$E$4+E95))</f>
        <v/>
      </c>
      <c r="G95" s="8">
        <f>IF(A95="","",'Emergency Fund Dashboard'!$B$5)</f>
        <v/>
      </c>
      <c r="H95" s="21">
        <f>IF(A95="","",IFERROR(F95/G95,0))</f>
        <v/>
      </c>
      <c r="I95" s="8">
        <f>IF(A95="","",C95-B95)</f>
        <v/>
      </c>
      <c r="J95" s="22">
        <f>IF(A95="","",IF(F95&gt;=G95,"Funded",IF(C95&gt;=B95,"On Track","Below Plan")))</f>
        <v/>
      </c>
      <c r="K95" s="15" t="n"/>
    </row>
    <row r="96">
      <c r="A96" s="20" t="n"/>
      <c r="B96" s="17" t="n"/>
      <c r="C96" s="17" t="n"/>
      <c r="D96" s="17" t="n"/>
      <c r="E96" s="8">
        <f>IF(A96="","",C96-D96)</f>
        <v/>
      </c>
      <c r="F96" s="8">
        <f>IF(A96="","",IFERROR(F95+E96,'Emergency Fund Dashboard'!$E$4+E96))</f>
        <v/>
      </c>
      <c r="G96" s="8">
        <f>IF(A96="","",'Emergency Fund Dashboard'!$B$5)</f>
        <v/>
      </c>
      <c r="H96" s="21">
        <f>IF(A96="","",IFERROR(F96/G96,0))</f>
        <v/>
      </c>
      <c r="I96" s="8">
        <f>IF(A96="","",C96-B96)</f>
        <v/>
      </c>
      <c r="J96" s="22">
        <f>IF(A96="","",IF(F96&gt;=G96,"Funded",IF(C96&gt;=B96,"On Track","Below Plan")))</f>
        <v/>
      </c>
      <c r="K96" s="15" t="n"/>
    </row>
    <row r="97">
      <c r="A97" s="20" t="n"/>
      <c r="B97" s="17" t="n"/>
      <c r="C97" s="17" t="n"/>
      <c r="D97" s="17" t="n"/>
      <c r="E97" s="8">
        <f>IF(A97="","",C97-D97)</f>
        <v/>
      </c>
      <c r="F97" s="8">
        <f>IF(A97="","",IFERROR(F96+E97,'Emergency Fund Dashboard'!$E$4+E97))</f>
        <v/>
      </c>
      <c r="G97" s="8">
        <f>IF(A97="","",'Emergency Fund Dashboard'!$B$5)</f>
        <v/>
      </c>
      <c r="H97" s="21">
        <f>IF(A97="","",IFERROR(F97/G97,0))</f>
        <v/>
      </c>
      <c r="I97" s="8">
        <f>IF(A97="","",C97-B97)</f>
        <v/>
      </c>
      <c r="J97" s="22">
        <f>IF(A97="","",IF(F97&gt;=G97,"Funded",IF(C97&gt;=B97,"On Track","Below Plan")))</f>
        <v/>
      </c>
      <c r="K97" s="15" t="n"/>
    </row>
    <row r="98">
      <c r="A98" s="20" t="n"/>
      <c r="B98" s="17" t="n"/>
      <c r="C98" s="17" t="n"/>
      <c r="D98" s="17" t="n"/>
      <c r="E98" s="8">
        <f>IF(A98="","",C98-D98)</f>
        <v/>
      </c>
      <c r="F98" s="8">
        <f>IF(A98="","",IFERROR(F97+E98,'Emergency Fund Dashboard'!$E$4+E98))</f>
        <v/>
      </c>
      <c r="G98" s="8">
        <f>IF(A98="","",'Emergency Fund Dashboard'!$B$5)</f>
        <v/>
      </c>
      <c r="H98" s="21">
        <f>IF(A98="","",IFERROR(F98/G98,0))</f>
        <v/>
      </c>
      <c r="I98" s="8">
        <f>IF(A98="","",C98-B98)</f>
        <v/>
      </c>
      <c r="J98" s="22">
        <f>IF(A98="","",IF(F98&gt;=G98,"Funded",IF(C98&gt;=B98,"On Track","Below Plan")))</f>
        <v/>
      </c>
      <c r="K98" s="15" t="n"/>
    </row>
    <row r="99">
      <c r="A99" s="20" t="n"/>
      <c r="B99" s="17" t="n"/>
      <c r="C99" s="17" t="n"/>
      <c r="D99" s="17" t="n"/>
      <c r="E99" s="8">
        <f>IF(A99="","",C99-D99)</f>
        <v/>
      </c>
      <c r="F99" s="8">
        <f>IF(A99="","",IFERROR(F98+E99,'Emergency Fund Dashboard'!$E$4+E99))</f>
        <v/>
      </c>
      <c r="G99" s="8">
        <f>IF(A99="","",'Emergency Fund Dashboard'!$B$5)</f>
        <v/>
      </c>
      <c r="H99" s="21">
        <f>IF(A99="","",IFERROR(F99/G99,0))</f>
        <v/>
      </c>
      <c r="I99" s="8">
        <f>IF(A99="","",C99-B99)</f>
        <v/>
      </c>
      <c r="J99" s="22">
        <f>IF(A99="","",IF(F99&gt;=G99,"Funded",IF(C99&gt;=B99,"On Track","Below Plan")))</f>
        <v/>
      </c>
      <c r="K99" s="15" t="n"/>
    </row>
    <row r="100">
      <c r="A100" s="20" t="n"/>
      <c r="B100" s="17" t="n"/>
      <c r="C100" s="17" t="n"/>
      <c r="D100" s="17" t="n"/>
      <c r="E100" s="8">
        <f>IF(A100="","",C100-D100)</f>
        <v/>
      </c>
      <c r="F100" s="8">
        <f>IF(A100="","",IFERROR(F99+E100,'Emergency Fund Dashboard'!$E$4+E100))</f>
        <v/>
      </c>
      <c r="G100" s="8">
        <f>IF(A100="","",'Emergency Fund Dashboard'!$B$5)</f>
        <v/>
      </c>
      <c r="H100" s="21">
        <f>IF(A100="","",IFERROR(F100/G100,0))</f>
        <v/>
      </c>
      <c r="I100" s="8">
        <f>IF(A100="","",C100-B100)</f>
        <v/>
      </c>
      <c r="J100" s="22">
        <f>IF(A100="","",IF(F100&gt;=G100,"Funded",IF(C100&gt;=B100,"On Track","Below Plan")))</f>
        <v/>
      </c>
      <c r="K100" s="15" t="n"/>
    </row>
    <row r="101">
      <c r="A101" s="20" t="n"/>
      <c r="B101" s="17" t="n"/>
      <c r="C101" s="17" t="n"/>
      <c r="D101" s="17" t="n"/>
      <c r="E101" s="8">
        <f>IF(A101="","",C101-D101)</f>
        <v/>
      </c>
      <c r="F101" s="8">
        <f>IF(A101="","",IFERROR(F100+E101,'Emergency Fund Dashboard'!$E$4+E101))</f>
        <v/>
      </c>
      <c r="G101" s="8">
        <f>IF(A101="","",'Emergency Fund Dashboard'!$B$5)</f>
        <v/>
      </c>
      <c r="H101" s="21">
        <f>IF(A101="","",IFERROR(F101/G101,0))</f>
        <v/>
      </c>
      <c r="I101" s="8">
        <f>IF(A101="","",C101-B101)</f>
        <v/>
      </c>
      <c r="J101" s="22">
        <f>IF(A101="","",IF(F101&gt;=G101,"Funded",IF(C101&gt;=B101,"On Track","Below Plan")))</f>
        <v/>
      </c>
      <c r="K101" s="15" t="n"/>
    </row>
    <row r="102">
      <c r="A102" s="20" t="n"/>
      <c r="B102" s="17" t="n"/>
      <c r="C102" s="17" t="n"/>
      <c r="D102" s="17" t="n"/>
      <c r="E102" s="8">
        <f>IF(A102="","",C102-D102)</f>
        <v/>
      </c>
      <c r="F102" s="8">
        <f>IF(A102="","",IFERROR(F101+E102,'Emergency Fund Dashboard'!$E$4+E102))</f>
        <v/>
      </c>
      <c r="G102" s="8">
        <f>IF(A102="","",'Emergency Fund Dashboard'!$B$5)</f>
        <v/>
      </c>
      <c r="H102" s="21">
        <f>IF(A102="","",IFERROR(F102/G102,0))</f>
        <v/>
      </c>
      <c r="I102" s="8">
        <f>IF(A102="","",C102-B102)</f>
        <v/>
      </c>
      <c r="J102" s="22">
        <f>IF(A102="","",IF(F102&gt;=G102,"Funded",IF(C102&gt;=B102,"On Track","Below Plan")))</f>
        <v/>
      </c>
      <c r="K102" s="15" t="n"/>
    </row>
    <row r="103">
      <c r="A103" s="20" t="n"/>
      <c r="B103" s="17" t="n"/>
      <c r="C103" s="17" t="n"/>
      <c r="D103" s="17" t="n"/>
      <c r="E103" s="8">
        <f>IF(A103="","",C103-D103)</f>
        <v/>
      </c>
      <c r="F103" s="8">
        <f>IF(A103="","",IFERROR(F102+E103,'Emergency Fund Dashboard'!$E$4+E103))</f>
        <v/>
      </c>
      <c r="G103" s="8">
        <f>IF(A103="","",'Emergency Fund Dashboard'!$B$5)</f>
        <v/>
      </c>
      <c r="H103" s="21">
        <f>IF(A103="","",IFERROR(F103/G103,0))</f>
        <v/>
      </c>
      <c r="I103" s="8">
        <f>IF(A103="","",C103-B103)</f>
        <v/>
      </c>
      <c r="J103" s="22">
        <f>IF(A103="","",IF(F103&gt;=G103,"Funded",IF(C103&gt;=B103,"On Track","Below Plan")))</f>
        <v/>
      </c>
      <c r="K103" s="15" t="n"/>
    </row>
    <row r="104">
      <c r="A104" s="20" t="n"/>
      <c r="B104" s="17" t="n"/>
      <c r="C104" s="17" t="n"/>
      <c r="D104" s="17" t="n"/>
      <c r="E104" s="8">
        <f>IF(A104="","",C104-D104)</f>
        <v/>
      </c>
      <c r="F104" s="8">
        <f>IF(A104="","",IFERROR(F103+E104,'Emergency Fund Dashboard'!$E$4+E104))</f>
        <v/>
      </c>
      <c r="G104" s="8">
        <f>IF(A104="","",'Emergency Fund Dashboard'!$B$5)</f>
        <v/>
      </c>
      <c r="H104" s="21">
        <f>IF(A104="","",IFERROR(F104/G104,0))</f>
        <v/>
      </c>
      <c r="I104" s="8">
        <f>IF(A104="","",C104-B104)</f>
        <v/>
      </c>
      <c r="J104" s="22">
        <f>IF(A104="","",IF(F104&gt;=G104,"Funded",IF(C104&gt;=B104,"On Track","Below Plan")))</f>
        <v/>
      </c>
      <c r="K104" s="15" t="n"/>
    </row>
    <row r="105"/>
    <row r="106">
      <c r="A106" s="3" t="inlineStr">
        <is>
          <t>Tracker Summary</t>
        </is>
      </c>
      <c r="B106" s="4" t="inlineStr">
        <is>
          <t>Total Planned</t>
        </is>
      </c>
      <c r="C106" s="5">
        <f>SUM(B5:B104)</f>
        <v/>
      </c>
      <c r="E106" s="4" t="inlineStr">
        <is>
          <t>Total Actual</t>
        </is>
      </c>
      <c r="F106" s="5">
        <f>SUM(C5:C104)</f>
        <v/>
      </c>
      <c r="H106" s="4" t="inlineStr">
        <is>
          <t>Total Withdrawals</t>
        </is>
      </c>
      <c r="I106" s="5">
        <f>SUM(D5:D104)</f>
        <v/>
      </c>
    </row>
    <row r="107"/>
    <row r="108">
      <c r="A108" s="4" t="inlineStr">
        <is>
          <t>Net Contributions</t>
        </is>
      </c>
      <c r="B108" s="5">
        <f>SUM(E5:E104)</f>
        <v/>
      </c>
      <c r="D108" s="4" t="inlineStr">
        <is>
          <t>Average Actual Contribution</t>
        </is>
      </c>
      <c r="E108" s="5">
        <f>IFERROR(AVERAGE(C5:C104),0)</f>
        <v/>
      </c>
      <c r="G108" s="4" t="inlineStr">
        <is>
          <t>Months Requiring Attention</t>
        </is>
      </c>
      <c r="H108" s="13">
        <f>COUNTIF(J5:J104,"Below Plan")</f>
        <v/>
      </c>
    </row>
  </sheetData>
  <autoFilter ref="A4:K104"/>
  <mergeCells count="1">
    <mergeCell ref="A1:K1"/>
  </mergeCells>
  <conditionalFormatting sqref="J5:J104">
    <cfRule type="expression" priority="1" dxfId="1">
      <formula>$J5="Funded"</formula>
    </cfRule>
    <cfRule type="expression" priority="2" dxfId="1">
      <formula>$J5="On Track"</formula>
    </cfRule>
    <cfRule type="expression" priority="3" dxfId="0">
      <formula>$J5="Below Plan"</formula>
    </cfRule>
  </conditionalFormatting>
  <conditionalFormatting sqref="D5:D104">
    <cfRule type="cellIs" priority="4" operator="greaterThan" dxfId="0">
      <formula>0</formula>
    </cfRule>
  </conditionalFormatting>
  <conditionalFormatting sqref="I5:I104">
    <cfRule type="cellIs" priority="5" operator="lessThan" dxfId="0">
      <formula>0</formula>
    </cfRule>
  </conditionalFormatting>
  <dataValidations count="1">
    <dataValidation sqref="B5:D104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1" customWidth="1" min="2" max="2"/>
    <col width="76" customWidth="1" min="3" max="3"/>
  </cols>
  <sheetData>
    <row r="1" ht="28" customHeight="1">
      <c r="A1" s="1" t="inlineStr">
        <is>
          <t>Emergency Fund Savings Template Instructions</t>
        </is>
      </c>
    </row>
    <row r="2">
      <c r="A2" s="23" t="inlineStr">
        <is>
          <t>Quick Start</t>
        </is>
      </c>
      <c r="B2" s="24" t="n"/>
      <c r="C2" s="24" t="n"/>
    </row>
    <row r="3">
      <c r="A3" s="2" t="inlineStr">
        <is>
          <t>Step</t>
        </is>
      </c>
      <c r="B3" s="2" t="inlineStr">
        <is>
          <t>What to Do</t>
        </is>
      </c>
      <c r="C3" s="2" t="inlineStr">
        <is>
          <t>Helpful Detail</t>
        </is>
      </c>
    </row>
    <row r="4" ht="34" customHeight="1">
      <c r="A4" s="19" t="inlineStr">
        <is>
          <t>1</t>
        </is>
      </c>
      <c r="B4" s="25" t="inlineStr">
        <is>
          <t>Update household assumptions</t>
        </is>
      </c>
      <c r="C4" s="25" t="inlineStr">
        <is>
          <t>On the Dashboard, enter starting emergency savings and your target number of months in pale yellow cells.</t>
        </is>
      </c>
    </row>
    <row r="5" ht="34" customHeight="1">
      <c r="A5" s="26" t="inlineStr">
        <is>
          <t>2</t>
        </is>
      </c>
      <c r="B5" s="27" t="inlineStr">
        <is>
          <t>Review essential expenses</t>
        </is>
      </c>
      <c r="C5" s="27" t="inlineStr">
        <is>
          <t>Use Expense Baseline to record monthly costs needed to keep the household operating during an emergency.</t>
        </is>
      </c>
    </row>
    <row r="6" ht="34" customHeight="1">
      <c r="A6" s="19" t="inlineStr">
        <is>
          <t>3</t>
        </is>
      </c>
      <c r="B6" s="25" t="inlineStr">
        <is>
          <t>Confirm essential status</t>
        </is>
      </c>
      <c r="C6" s="25" t="inlineStr">
        <is>
          <t>Select "Yes" only for expenses that should be included in the emergency fund target.</t>
        </is>
      </c>
    </row>
    <row r="7" ht="34" customHeight="1">
      <c r="A7" s="26" t="inlineStr">
        <is>
          <t>4</t>
        </is>
      </c>
      <c r="B7" s="27" t="inlineStr">
        <is>
          <t>Maintain payment frequency</t>
        </is>
      </c>
      <c r="C7" s="27" t="inlineStr">
        <is>
          <t>Choose Monthly, Quarterly, or Annual so the annualized cost formula uses the lookup table.</t>
        </is>
      </c>
    </row>
    <row r="8" ht="34" customHeight="1">
      <c r="A8" s="19" t="inlineStr">
        <is>
          <t>5</t>
        </is>
      </c>
      <c r="B8" s="25" t="inlineStr">
        <is>
          <t>Track every month</t>
        </is>
      </c>
      <c r="C8" s="25" t="inlineStr">
        <is>
          <t>Enter the month, planned contribution, actual contribution, and any emergency withdrawal in Savings Tracker.</t>
        </is>
      </c>
    </row>
    <row r="9" ht="34" customHeight="1">
      <c r="A9" s="26" t="inlineStr">
        <is>
          <t>6</t>
        </is>
      </c>
      <c r="B9" s="27" t="inlineStr">
        <is>
          <t>Watch status labels</t>
        </is>
      </c>
      <c r="C9" s="27" t="inlineStr">
        <is>
          <t>Green status labels are Funded or On Track. Red labels identify months that are Below Plan.</t>
        </is>
      </c>
    </row>
    <row r="10" ht="34" customHeight="1">
      <c r="A10" s="19" t="inlineStr">
        <is>
          <t>7</t>
        </is>
      </c>
      <c r="B10" s="25" t="inlineStr">
        <is>
          <t>Use the dashboard</t>
        </is>
      </c>
      <c r="C10" s="25" t="inlineStr">
        <is>
          <t>Review progress, remaining amount, and the projected completion date after adding contributions.</t>
        </is>
      </c>
    </row>
    <row r="11" ht="34" customHeight="1">
      <c r="A11" s="26" t="inlineStr">
        <is>
          <t>8</t>
        </is>
      </c>
      <c r="B11" s="27" t="inlineStr">
        <is>
          <t>Keep formulas intact</t>
        </is>
      </c>
      <c r="C11" s="27" t="inlineStr">
        <is>
          <t>Pale yellow cells are intended for entry. Formula cells calculate automatically when dates and amounts are entered.</t>
        </is>
      </c>
    </row>
  </sheetData>
  <autoFilter ref="A3:C11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2026-09-06T19:55:46Z</dcterms:created>
  <dcterms:modified xmlns:dcterms="http://purl.org/dc/terms/" xmlns:xsi="http://www.w3.org/2001/XMLSchema-instance" xsi:type="dcterms:W3CDTF">2026-09-06T19:55:46Z</dcterms:modified>
</cp:coreProperties>
</file>