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nse Log" sheetId="1" state="visible" r:id="rId1"/>
    <sheet xmlns:r="http://schemas.openxmlformats.org/officeDocument/2006/relationships" name="Provider Summary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MM/DD/YYYY"/>
    <numFmt numFmtId="166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374151"/>
      <sz val="10"/>
    </font>
    <font>
      <name val="Calibri"/>
      <color rgb="001F2937"/>
      <sz val="10"/>
    </font>
    <font>
      <name val="Calibri"/>
      <b val="1"/>
      <color rgb="00FFFFFF"/>
      <sz val="11"/>
    </font>
    <font>
      <name val="Calibri"/>
      <b val="1"/>
      <sz val="10"/>
    </font>
    <font>
      <b val="1"/>
    </font>
    <font>
      <b val="1"/>
      <color rgb="0022C55E"/>
    </font>
    <font>
      <b val="1"/>
      <color rgb="00DC2626"/>
    </font>
  </fonts>
  <fills count="9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E5E7EB"/>
      </patternFill>
    </fill>
    <fill>
      <patternFill patternType="solid">
        <fgColor rgb="0014B8A6"/>
      </patternFill>
    </fill>
    <fill>
      <patternFill patternType="solid">
        <fgColor rgb="00ECFDF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pivotButton="0" quotePrefix="0" xfId="0"/>
    <xf numFmtId="164" fontId="3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2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5" fillId="6" borderId="1" pivotButton="0" quotePrefix="0" xfId="0"/>
    <xf numFmtId="164" fontId="5" fillId="6" borderId="1" pivotButton="0" quotePrefix="0" xfId="0"/>
    <xf numFmtId="166" fontId="5" fillId="6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1" fillId="0" borderId="0" pivotButton="0" quotePrefix="0" xfId="0"/>
    <xf numFmtId="164" fontId="0" fillId="4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left" vertical="center" wrapText="1"/>
    </xf>
    <xf numFmtId="0" fontId="6" fillId="6" borderId="1" pivotButton="0" quotePrefix="0" xfId="0"/>
    <xf numFmtId="164" fontId="6" fillId="6" borderId="1" pivotButton="0" quotePrefix="0" xfId="0"/>
    <xf numFmtId="0" fontId="4" fillId="7" borderId="0" pivotButton="0" quotePrefix="0" xfId="0"/>
    <xf numFmtId="0" fontId="0" fillId="0" borderId="1" pivotButton="0" quotePrefix="0" xfId="0"/>
    <xf numFmtId="0" fontId="2" fillId="0" borderId="1" pivotButton="0" quotePrefix="0" xfId="0"/>
    <xf numFmtId="164" fontId="0" fillId="8" borderId="1" pivotButton="0" quotePrefix="0" xfId="0"/>
    <xf numFmtId="164" fontId="7" fillId="8" borderId="1" pivotButton="0" quotePrefix="0" xfId="0"/>
    <xf numFmtId="166" fontId="0" fillId="8" borderId="1" pivotButton="0" quotePrefix="0" xfId="0"/>
    <xf numFmtId="164" fontId="8" fillId="8" borderId="1" pivotButton="0" quotePrefix="0" xfId="0"/>
    <xf numFmtId="164" fontId="0" fillId="4" borderId="1" applyAlignment="1" pivotButton="0" quotePrefix="0" xfId="0">
      <alignment horizontal="right"/>
    </xf>
    <xf numFmtId="164" fontId="0" fillId="5" borderId="1" applyAlignment="1" pivotButton="0" quotePrefix="0" xfId="0">
      <alignment horizontal="right"/>
    </xf>
    <xf numFmtId="0" fontId="2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Dependent Care Expenses vs. Reimbursements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'Dashboard'!$A$12:$A$18</f>
            </numRef>
          </cat>
          <val>
            <numRef>
              <f>'Dashboard'!$B$12:$B$18</f>
            </numRef>
          </val>
        </ser>
        <ser>
          <idx val="1"/>
          <order val="1"/>
          <tx>
            <strRef>
              <f>'Dashboard'!C11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'Dashboard'!$A$12:$A$18</f>
            </numRef>
          </cat>
          <val>
            <numRef>
              <f>'Dashboard'!$C$12:$C$18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Billed by Provider</a:t>
            </a:r>
          </a:p>
        </rich>
      </tx>
    </title>
    <plotArea>
      <pieChart>
        <varyColors val="1"/>
        <ser>
          <idx val="0"/>
          <order val="0"/>
          <tx>
            <strRef>
              <f>'Provider Summary'!D3</f>
            </strRef>
          </tx>
          <spPr>
            <a:ln xmlns:a="http://schemas.openxmlformats.org/drawingml/2006/main">
              <a:prstDash val="solid"/>
            </a:ln>
          </spPr>
          <cat>
            <numRef>
              <f>'Provider Summary'!$B$4:$B$13</f>
            </numRef>
          </cat>
          <val>
            <numRef>
              <f>'Provider Summary'!$D$4:$D$13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10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29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3" customWidth="1" min="3" max="3"/>
    <col width="15" customWidth="1" min="4" max="4"/>
    <col width="12" customWidth="1" min="5" max="5"/>
    <col width="12" customWidth="1" min="6" max="6"/>
    <col width="24" customWidth="1" min="7" max="7"/>
    <col width="12" customWidth="1" min="8" max="8"/>
    <col width="14" customWidth="1" min="9" max="9"/>
    <col width="13" customWidth="1" min="10" max="10"/>
    <col width="15" customWidth="1" min="11" max="11"/>
    <col width="15" customWidth="1" min="12" max="12"/>
    <col width="12" customWidth="1" min="13" max="13"/>
    <col width="26" customWidth="1" min="14" max="14"/>
  </cols>
  <sheetData>
    <row r="1">
      <c r="A1" s="1" t="inlineStr">
        <is>
          <t>Dependent Care FSA Expense Log — Plan Year 2026</t>
        </is>
      </c>
    </row>
    <row r="2">
      <c r="A2" s="2" t="inlineStr">
        <is>
          <t>Employee Name:</t>
        </is>
      </c>
      <c r="B2" s="3" t="inlineStr">
        <is>
          <t>Jennifer Reyes</t>
        </is>
      </c>
    </row>
    <row r="3">
      <c r="A3" s="2" t="inlineStr">
        <is>
          <t>Annual Election Amount:</t>
        </is>
      </c>
      <c r="B3" s="4" t="n">
        <v>5000</v>
      </c>
    </row>
    <row r="4">
      <c r="A4" s="2" t="inlineStr">
        <is>
          <t>Plan Year:</t>
        </is>
      </c>
      <c r="B4" s="3" t="n">
        <v>2026</v>
      </c>
    </row>
    <row r="5"/>
    <row r="6">
      <c r="A6" s="5" t="inlineStr">
        <is>
          <t>Date</t>
        </is>
      </c>
      <c r="B6" s="5" t="inlineStr">
        <is>
          <t>Provider Name</t>
        </is>
      </c>
      <c r="C6" s="5" t="inlineStr">
        <is>
          <t>Provider EIN</t>
        </is>
      </c>
      <c r="D6" s="5" t="inlineStr">
        <is>
          <t>Dependent Name</t>
        </is>
      </c>
      <c r="E6" s="5" t="inlineStr">
        <is>
          <t>Service Start</t>
        </is>
      </c>
      <c r="F6" s="5" t="inlineStr">
        <is>
          <t>Service End</t>
        </is>
      </c>
      <c r="G6" s="5" t="inlineStr">
        <is>
          <t>Description</t>
        </is>
      </c>
      <c r="H6" s="5" t="inlineStr">
        <is>
          <t>Amount</t>
        </is>
      </c>
      <c r="I6" s="5" t="inlineStr">
        <is>
          <t>Payment Method</t>
        </is>
      </c>
      <c r="J6" s="5" t="inlineStr">
        <is>
          <t>Claim Status</t>
        </is>
      </c>
      <c r="K6" s="5" t="inlineStr">
        <is>
          <t>Claim Submitted Date</t>
        </is>
      </c>
      <c r="L6" s="5" t="inlineStr">
        <is>
          <t>Reimbursed Amount</t>
        </is>
      </c>
      <c r="M6" s="5" t="inlineStr">
        <is>
          <t>Reimbursed %</t>
        </is>
      </c>
      <c r="N6" s="5" t="inlineStr">
        <is>
          <t>Notes</t>
        </is>
      </c>
    </row>
    <row r="7">
      <c r="A7" s="6" t="inlineStr">
        <is>
          <t>01/15/2026</t>
        </is>
      </c>
      <c r="B7" s="7" t="inlineStr">
        <is>
          <t>Sunshine Daycare Center</t>
        </is>
      </c>
      <c r="C7" s="8">
        <f>IFERROR(VLOOKUP(B7,'Provider Summary'!$B$4:$C$13,2,FALSE),"")</f>
        <v/>
      </c>
      <c r="D7" s="7" t="inlineStr">
        <is>
          <t>Emma Johnson</t>
        </is>
      </c>
      <c r="E7" s="6" t="inlineStr">
        <is>
          <t>01/01/2026</t>
        </is>
      </c>
      <c r="F7" s="6" t="inlineStr">
        <is>
          <t>01/31/2026</t>
        </is>
      </c>
      <c r="G7" s="7" t="inlineStr">
        <is>
          <t>Monthly daycare tuition</t>
        </is>
      </c>
      <c r="H7" s="9" t="n">
        <v>850</v>
      </c>
      <c r="I7" s="8" t="inlineStr">
        <is>
          <t>Debit Card</t>
        </is>
      </c>
      <c r="J7" s="8" t="inlineStr">
        <is>
          <t>Reimbursed</t>
        </is>
      </c>
      <c r="K7" s="6" t="inlineStr">
        <is>
          <t>01/20/2026</t>
        </is>
      </c>
      <c r="L7" s="9" t="n">
        <v>850</v>
      </c>
      <c r="M7" s="10">
        <f>IFERROR(L7/H7,0)</f>
        <v/>
      </c>
      <c r="N7" s="7" t="inlineStr">
        <is>
          <t>Full month care for infant</t>
        </is>
      </c>
    </row>
    <row r="8">
      <c r="A8" s="11" t="inlineStr">
        <is>
          <t>02/12/2026</t>
        </is>
      </c>
      <c r="B8" s="12" t="inlineStr">
        <is>
          <t>Little Explorers Preschool</t>
        </is>
      </c>
      <c r="C8" s="13">
        <f>IFERROR(VLOOKUP(B8,'Provider Summary'!$B$4:$C$13,2,FALSE),"")</f>
        <v/>
      </c>
      <c r="D8" s="12" t="inlineStr">
        <is>
          <t>Liam Davis</t>
        </is>
      </c>
      <c r="E8" s="11" t="inlineStr">
        <is>
          <t>02/01/2026</t>
        </is>
      </c>
      <c r="F8" s="11" t="inlineStr">
        <is>
          <t>02/28/2026</t>
        </is>
      </c>
      <c r="G8" s="12" t="inlineStr">
        <is>
          <t>Monthly preschool tuition</t>
        </is>
      </c>
      <c r="H8" s="9" t="n">
        <v>920</v>
      </c>
      <c r="I8" s="13" t="inlineStr">
        <is>
          <t>Check</t>
        </is>
      </c>
      <c r="J8" s="13" t="inlineStr">
        <is>
          <t>Reimbursed</t>
        </is>
      </c>
      <c r="K8" s="11" t="inlineStr">
        <is>
          <t>02/14/2026</t>
        </is>
      </c>
      <c r="L8" s="9" t="n">
        <v>920</v>
      </c>
      <c r="M8" s="14">
        <f>IFERROR(L8/H8,0)</f>
        <v/>
      </c>
      <c r="N8" s="12" t="inlineStr">
        <is>
          <t>Full-day preschool program</t>
        </is>
      </c>
    </row>
    <row r="9">
      <c r="A9" s="6" t="inlineStr">
        <is>
          <t>02/20/2026</t>
        </is>
      </c>
      <c r="B9" s="7" t="inlineStr">
        <is>
          <t>After School Care Program</t>
        </is>
      </c>
      <c r="C9" s="8">
        <f>IFERROR(VLOOKUP(B9,'Provider Summary'!$B$4:$C$13,2,FALSE),"")</f>
        <v/>
      </c>
      <c r="D9" s="7" t="inlineStr">
        <is>
          <t>Emma Johnson</t>
        </is>
      </c>
      <c r="E9" s="6" t="inlineStr">
        <is>
          <t>02/01/2026</t>
        </is>
      </c>
      <c r="F9" s="6" t="inlineStr">
        <is>
          <t>02/28/2026</t>
        </is>
      </c>
      <c r="G9" s="7" t="inlineStr">
        <is>
          <t>After-school care fees</t>
        </is>
      </c>
      <c r="H9" s="9" t="n">
        <v>310</v>
      </c>
      <c r="I9" s="8" t="inlineStr">
        <is>
          <t>Debit Card</t>
        </is>
      </c>
      <c r="J9" s="8" t="inlineStr">
        <is>
          <t>Submitted</t>
        </is>
      </c>
      <c r="K9" s="6" t="inlineStr">
        <is>
          <t>02/22/2026</t>
        </is>
      </c>
      <c r="L9" s="9" t="n">
        <v>0</v>
      </c>
      <c r="M9" s="10">
        <f>IFERROR(L9/H9,0)</f>
        <v/>
      </c>
      <c r="N9" s="7" t="inlineStr">
        <is>
          <t>Awaiting claim review</t>
        </is>
      </c>
    </row>
    <row r="10">
      <c r="A10" s="11" t="inlineStr">
        <is>
          <t>03/05/2026</t>
        </is>
      </c>
      <c r="B10" s="12" t="inlineStr">
        <is>
          <t>Sunshine Daycare Center</t>
        </is>
      </c>
      <c r="C10" s="13">
        <f>IFERROR(VLOOKUP(B10,'Provider Summary'!$B$4:$C$13,2,FALSE),"")</f>
        <v/>
      </c>
      <c r="D10" s="12" t="inlineStr">
        <is>
          <t>Emma Johnson</t>
        </is>
      </c>
      <c r="E10" s="11" t="inlineStr">
        <is>
          <t>03/01/2026</t>
        </is>
      </c>
      <c r="F10" s="11" t="inlineStr">
        <is>
          <t>03/31/2026</t>
        </is>
      </c>
      <c r="G10" s="12" t="inlineStr">
        <is>
          <t>Monthly daycare tuition</t>
        </is>
      </c>
      <c r="H10" s="9" t="n">
        <v>850</v>
      </c>
      <c r="I10" s="13" t="inlineStr">
        <is>
          <t>Debit Card</t>
        </is>
      </c>
      <c r="J10" s="13" t="inlineStr">
        <is>
          <t>Pending</t>
        </is>
      </c>
      <c r="K10" s="11" t="inlineStr">
        <is>
          <t>03/06/2026</t>
        </is>
      </c>
      <c r="L10" s="9" t="n">
        <v>0</v>
      </c>
      <c r="M10" s="14">
        <f>IFERROR(L10/H10,0)</f>
        <v/>
      </c>
      <c r="N10" s="12" t="inlineStr">
        <is>
          <t>Claim submitted, in process</t>
        </is>
      </c>
    </row>
    <row r="11">
      <c r="A11" s="6" t="inlineStr">
        <is>
          <t>03/15/2026</t>
        </is>
      </c>
      <c r="B11" s="7" t="inlineStr">
        <is>
          <t>Bright Beginnings Academy</t>
        </is>
      </c>
      <c r="C11" s="8">
        <f>IFERROR(VLOOKUP(B11,'Provider Summary'!$B$4:$C$13,2,FALSE),"")</f>
        <v/>
      </c>
      <c r="D11" s="7" t="inlineStr">
        <is>
          <t>Noah Smith</t>
        </is>
      </c>
      <c r="E11" s="6" t="inlineStr">
        <is>
          <t>03/01/2026</t>
        </is>
      </c>
      <c r="F11" s="6" t="inlineStr">
        <is>
          <t>03/31/2026</t>
        </is>
      </c>
      <c r="G11" s="7" t="inlineStr">
        <is>
          <t>Monthly daycare tuition</t>
        </is>
      </c>
      <c r="H11" s="9" t="n">
        <v>780</v>
      </c>
      <c r="I11" s="8" t="inlineStr">
        <is>
          <t>Credit Card</t>
        </is>
      </c>
      <c r="J11" s="8" t="inlineStr">
        <is>
          <t>Reimbursed</t>
        </is>
      </c>
      <c r="K11" s="6" t="inlineStr">
        <is>
          <t>03/16/2026</t>
        </is>
      </c>
      <c r="L11" s="9" t="n">
        <v>780</v>
      </c>
      <c r="M11" s="10">
        <f>IFERROR(L11/H11,0)</f>
        <v/>
      </c>
      <c r="N11" s="7" t="inlineStr">
        <is>
          <t>Toddler room tuition</t>
        </is>
      </c>
    </row>
    <row r="12">
      <c r="A12" s="11" t="inlineStr">
        <is>
          <t>04/10/2026</t>
        </is>
      </c>
      <c r="B12" s="12" t="inlineStr">
        <is>
          <t>Kids Club After School</t>
        </is>
      </c>
      <c r="C12" s="13">
        <f>IFERROR(VLOOKUP(B12,'Provider Summary'!$B$4:$C$13,2,FALSE),"")</f>
        <v/>
      </c>
      <c r="D12" s="12" t="inlineStr">
        <is>
          <t>Liam Davis</t>
        </is>
      </c>
      <c r="E12" s="11" t="inlineStr">
        <is>
          <t>04/01/2026</t>
        </is>
      </c>
      <c r="F12" s="11" t="inlineStr">
        <is>
          <t>04/30/2026</t>
        </is>
      </c>
      <c r="G12" s="12" t="inlineStr">
        <is>
          <t>After-school program</t>
        </is>
      </c>
      <c r="H12" s="9" t="n">
        <v>275</v>
      </c>
      <c r="I12" s="13" t="inlineStr">
        <is>
          <t>Debit Card</t>
        </is>
      </c>
      <c r="J12" s="13" t="inlineStr">
        <is>
          <t>Reimbursed</t>
        </is>
      </c>
      <c r="K12" s="11" t="inlineStr">
        <is>
          <t>04/11/2026</t>
        </is>
      </c>
      <c r="L12" s="9" t="n">
        <v>275</v>
      </c>
      <c r="M12" s="14">
        <f>IFERROR(L12/H12,0)</f>
        <v/>
      </c>
      <c r="N12" s="12" t="inlineStr">
        <is>
          <t>3 days per week</t>
        </is>
      </c>
    </row>
    <row r="13">
      <c r="A13" s="6" t="inlineStr">
        <is>
          <t>05/01/2026</t>
        </is>
      </c>
      <c r="B13" s="7" t="inlineStr">
        <is>
          <t>Summer Camp Adventures LLC</t>
        </is>
      </c>
      <c r="C13" s="8">
        <f>IFERROR(VLOOKUP(B13,'Provider Summary'!$B$4:$C$13,2,FALSE),"")</f>
        <v/>
      </c>
      <c r="D13" s="7" t="inlineStr">
        <is>
          <t>Emma Johnson</t>
        </is>
      </c>
      <c r="E13" s="6" t="inlineStr">
        <is>
          <t>06/09/2026</t>
        </is>
      </c>
      <c r="F13" s="6" t="inlineStr">
        <is>
          <t>06/13/2026</t>
        </is>
      </c>
      <c r="G13" s="7" t="inlineStr">
        <is>
          <t>Summer day camp week 1</t>
        </is>
      </c>
      <c r="H13" s="9" t="n">
        <v>425</v>
      </c>
      <c r="I13" s="8" t="inlineStr">
        <is>
          <t>Credit Card</t>
        </is>
      </c>
      <c r="J13" s="8" t="inlineStr">
        <is>
          <t>Submitted</t>
        </is>
      </c>
      <c r="K13" s="6" t="inlineStr">
        <is>
          <t>05/02/2026</t>
        </is>
      </c>
      <c r="L13" s="9" t="n">
        <v>0</v>
      </c>
      <c r="M13" s="10">
        <f>IFERROR(L13/H13,0)</f>
        <v/>
      </c>
      <c r="N13" s="7" t="inlineStr">
        <is>
          <t>Pre-registration payment</t>
        </is>
      </c>
    </row>
    <row r="14">
      <c r="A14" s="11" t="inlineStr">
        <is>
          <t>05/20/2026</t>
        </is>
      </c>
      <c r="B14" s="12" t="inlineStr">
        <is>
          <t>Tender Care Preschool</t>
        </is>
      </c>
      <c r="C14" s="13">
        <f>IFERROR(VLOOKUP(B14,'Provider Summary'!$B$4:$C$13,2,FALSE),"")</f>
        <v/>
      </c>
      <c r="D14" s="12" t="inlineStr">
        <is>
          <t>Ava Martinez</t>
        </is>
      </c>
      <c r="E14" s="11" t="inlineStr">
        <is>
          <t>05/01/2026</t>
        </is>
      </c>
      <c r="F14" s="11" t="inlineStr">
        <is>
          <t>05/31/2026</t>
        </is>
      </c>
      <c r="G14" s="12" t="inlineStr">
        <is>
          <t>Monthly preschool tuition</t>
        </is>
      </c>
      <c r="H14" s="9" t="n">
        <v>865</v>
      </c>
      <c r="I14" s="13" t="inlineStr">
        <is>
          <t>Check</t>
        </is>
      </c>
      <c r="J14" s="13" t="inlineStr">
        <is>
          <t>Denied</t>
        </is>
      </c>
      <c r="K14" s="11" t="inlineStr">
        <is>
          <t>05/21/2026</t>
        </is>
      </c>
      <c r="L14" s="9" t="n">
        <v>0</v>
      </c>
      <c r="M14" s="14">
        <f>IFERROR(L14/H14,0)</f>
        <v/>
      </c>
      <c r="N14" s="12" t="inlineStr">
        <is>
          <t>Missing itemized receipt</t>
        </is>
      </c>
    </row>
    <row r="15">
      <c r="A15" s="6" t="inlineStr">
        <is>
          <t>06/12/2026</t>
        </is>
      </c>
      <c r="B15" s="7" t="inlineStr">
        <is>
          <t>Wonder Years Childcare</t>
        </is>
      </c>
      <c r="C15" s="8">
        <f>IFERROR(VLOOKUP(B15,'Provider Summary'!$B$4:$C$13,2,FALSE),"")</f>
        <v/>
      </c>
      <c r="D15" s="7" t="inlineStr">
        <is>
          <t>Noah Smith</t>
        </is>
      </c>
      <c r="E15" s="6" t="inlineStr">
        <is>
          <t>06/01/2026</t>
        </is>
      </c>
      <c r="F15" s="6" t="inlineStr">
        <is>
          <t>06/30/2026</t>
        </is>
      </c>
      <c r="G15" s="7" t="inlineStr">
        <is>
          <t>Monthly daycare tuition</t>
        </is>
      </c>
      <c r="H15" s="9" t="n">
        <v>795</v>
      </c>
      <c r="I15" s="8" t="inlineStr">
        <is>
          <t>Debit Card</t>
        </is>
      </c>
      <c r="J15" s="8" t="inlineStr">
        <is>
          <t>Reimbursed</t>
        </is>
      </c>
      <c r="K15" s="6" t="inlineStr">
        <is>
          <t>06/13/2026</t>
        </is>
      </c>
      <c r="L15" s="9" t="n">
        <v>795</v>
      </c>
      <c r="M15" s="10">
        <f>IFERROR(L15/H15,0)</f>
        <v/>
      </c>
      <c r="N15" s="7" t="inlineStr">
        <is>
          <t>Full month care</t>
        </is>
      </c>
    </row>
    <row r="16">
      <c r="A16" s="11" t="inlineStr">
        <is>
          <t>07/08/2026</t>
        </is>
      </c>
      <c r="B16" s="12" t="inlineStr">
        <is>
          <t>Sunshine Daycare Center</t>
        </is>
      </c>
      <c r="C16" s="13">
        <f>IFERROR(VLOOKUP(B16,'Provider Summary'!$B$4:$C$13,2,FALSE),"")</f>
        <v/>
      </c>
      <c r="D16" s="12" t="inlineStr">
        <is>
          <t>Emma Johnson</t>
        </is>
      </c>
      <c r="E16" s="11" t="inlineStr">
        <is>
          <t>07/01/2026</t>
        </is>
      </c>
      <c r="F16" s="11" t="inlineStr">
        <is>
          <t>07/31/2026</t>
        </is>
      </c>
      <c r="G16" s="12" t="inlineStr">
        <is>
          <t>Monthly daycare tuition</t>
        </is>
      </c>
      <c r="H16" s="9" t="n">
        <v>850</v>
      </c>
      <c r="I16" s="13" t="inlineStr">
        <is>
          <t>Debit Card</t>
        </is>
      </c>
      <c r="J16" s="13" t="inlineStr">
        <is>
          <t>Pending</t>
        </is>
      </c>
      <c r="K16" s="11" t="inlineStr">
        <is>
          <t>07/09/2026</t>
        </is>
      </c>
      <c r="L16" s="9" t="n">
        <v>0</v>
      </c>
      <c r="M16" s="14">
        <f>IFERROR(L16/H16,0)</f>
        <v/>
      </c>
      <c r="N16" s="12" t="inlineStr">
        <is>
          <t>Claim submitted, in process</t>
        </is>
      </c>
    </row>
    <row r="17">
      <c r="A17" s="15" t="n"/>
      <c r="B17" s="15" t="n"/>
      <c r="C17" s="15" t="n"/>
      <c r="D17" s="15" t="n"/>
      <c r="E17" s="15" t="n"/>
      <c r="F17" s="15" t="n"/>
      <c r="G17" s="15" t="inlineStr">
        <is>
          <t>TOTALS</t>
        </is>
      </c>
      <c r="H17" s="16">
        <f>SUM(H7:H16)</f>
        <v/>
      </c>
      <c r="I17" s="15" t="n"/>
      <c r="J17" s="15" t="n"/>
      <c r="K17" s="15" t="n"/>
      <c r="L17" s="16">
        <f>SUM(L7:L16)</f>
        <v/>
      </c>
      <c r="M17" s="17">
        <f>IFERROR(L17/H17,0)</f>
        <v/>
      </c>
      <c r="N17" s="15" t="n"/>
    </row>
    <row r="18">
      <c r="A18" s="18" t="n"/>
      <c r="B18" s="18" t="n"/>
      <c r="C18" s="18" t="n"/>
      <c r="D18" s="18" t="n"/>
      <c r="E18" s="18" t="n"/>
      <c r="F18" s="18" t="n"/>
      <c r="G18" s="18" t="inlineStr">
        <is>
          <t>AVERAGE EXPENSE</t>
        </is>
      </c>
      <c r="H18" s="19">
        <f>IFERROR(AVERAGE(H7:H16),0)</f>
        <v/>
      </c>
      <c r="I18" s="18" t="n"/>
      <c r="J18" s="18" t="n"/>
      <c r="K18" s="18" t="n"/>
      <c r="L18" s="18" t="n"/>
      <c r="M18" s="18" t="n"/>
      <c r="N18" s="18" t="n"/>
    </row>
  </sheetData>
  <mergeCells count="1">
    <mergeCell ref="A1:N1"/>
  </mergeCells>
  <conditionalFormatting sqref="J7:J16">
    <cfRule type="expression" priority="1" dxfId="0" stopIfTrue="1">
      <formula>J7="Reimbursed"</formula>
    </cfRule>
    <cfRule type="expression" priority="2" dxfId="1" stopIfTrue="1">
      <formula>J7="Denied"</formula>
    </cfRule>
    <cfRule type="expression" priority="3" dxfId="2" stopIfTrue="1">
      <formula>J7="Pending"</formula>
    </cfRule>
  </conditionalFormatting>
  <dataValidations count="2">
    <dataValidation sqref="J7:J16" showErrorMessage="1" showInputMessage="1" allowBlank="1" type="list">
      <formula1>"Submitted,Pending,Reimbursed,Denied"</formula1>
    </dataValidation>
    <dataValidation sqref="I7:I16" showErrorMessage="1" showInputMessage="1" allowBlank="1" type="list">
      <formula1>"Debit Card,Credit Card,Check,Cash,Bank Transfer"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16" customWidth="1" min="3" max="3"/>
    <col width="15" customWidth="1" min="4" max="4"/>
    <col width="17" customWidth="1" min="5" max="5"/>
    <col width="12" customWidth="1" min="6" max="6"/>
  </cols>
  <sheetData>
    <row r="1">
      <c r="A1" s="20" t="inlineStr">
        <is>
          <t>Provider Directory &amp; Reimbursement Summary</t>
        </is>
      </c>
    </row>
    <row r="2"/>
    <row r="3">
      <c r="A3" s="5" t="inlineStr">
        <is>
          <t>#</t>
        </is>
      </c>
      <c r="B3" s="5" t="inlineStr">
        <is>
          <t>Provider Name</t>
        </is>
      </c>
      <c r="C3" s="5" t="inlineStr">
        <is>
          <t>Provider EIN</t>
        </is>
      </c>
      <c r="D3" s="5" t="inlineStr">
        <is>
          <t>Total Billed</t>
        </is>
      </c>
      <c r="E3" s="5" t="inlineStr">
        <is>
          <t>Total Reimbursed</t>
        </is>
      </c>
      <c r="F3" s="5" t="inlineStr">
        <is>
          <t>Claim Count</t>
        </is>
      </c>
    </row>
    <row r="4">
      <c r="A4" s="8" t="n">
        <v>1</v>
      </c>
      <c r="B4" s="7" t="inlineStr">
        <is>
          <t>Sunshine Daycare Center</t>
        </is>
      </c>
      <c r="C4" s="7" t="inlineStr">
        <is>
          <t>45-1234567</t>
        </is>
      </c>
      <c r="D4" s="21">
        <f>SUMIF('Expense Log'!$B$7:$B$16,B4,'Expense Log'!$H$7:$H$16)</f>
        <v/>
      </c>
      <c r="E4" s="21">
        <f>SUMIF('Expense Log'!$B$7:$B$16,B4,'Expense Log'!$L$7:$L$16)</f>
        <v/>
      </c>
      <c r="F4" s="8">
        <f>COUNTIF('Expense Log'!$B$7:$B$16,B4)</f>
        <v/>
      </c>
    </row>
    <row r="5">
      <c r="A5" s="13" t="n">
        <v>2</v>
      </c>
      <c r="B5" s="12" t="inlineStr">
        <is>
          <t>Little Explorers Preschool</t>
        </is>
      </c>
      <c r="C5" s="12" t="inlineStr">
        <is>
          <t>47-2345678</t>
        </is>
      </c>
      <c r="D5" s="22">
        <f>SUMIF('Expense Log'!$B$7:$B$16,B5,'Expense Log'!$H$7:$H$16)</f>
        <v/>
      </c>
      <c r="E5" s="22">
        <f>SUMIF('Expense Log'!$B$7:$B$16,B5,'Expense Log'!$L$7:$L$16)</f>
        <v/>
      </c>
      <c r="F5" s="13">
        <f>COUNTIF('Expense Log'!$B$7:$B$16,B5)</f>
        <v/>
      </c>
    </row>
    <row r="6">
      <c r="A6" s="8" t="n">
        <v>3</v>
      </c>
      <c r="B6" s="7" t="inlineStr">
        <is>
          <t>After School Care Program</t>
        </is>
      </c>
      <c r="C6" s="7" t="inlineStr">
        <is>
          <t>52-3456789</t>
        </is>
      </c>
      <c r="D6" s="21">
        <f>SUMIF('Expense Log'!$B$7:$B$16,B6,'Expense Log'!$H$7:$H$16)</f>
        <v/>
      </c>
      <c r="E6" s="21">
        <f>SUMIF('Expense Log'!$B$7:$B$16,B6,'Expense Log'!$L$7:$L$16)</f>
        <v/>
      </c>
      <c r="F6" s="8">
        <f>COUNTIF('Expense Log'!$B$7:$B$16,B6)</f>
        <v/>
      </c>
    </row>
    <row r="7">
      <c r="A7" s="13" t="n">
        <v>4</v>
      </c>
      <c r="B7" s="12" t="inlineStr">
        <is>
          <t>Bright Beginnings Academy</t>
        </is>
      </c>
      <c r="C7" s="12" t="inlineStr">
        <is>
          <t>61-4567890</t>
        </is>
      </c>
      <c r="D7" s="22">
        <f>SUMIF('Expense Log'!$B$7:$B$16,B7,'Expense Log'!$H$7:$H$16)</f>
        <v/>
      </c>
      <c r="E7" s="22">
        <f>SUMIF('Expense Log'!$B$7:$B$16,B7,'Expense Log'!$L$7:$L$16)</f>
        <v/>
      </c>
      <c r="F7" s="13">
        <f>COUNTIF('Expense Log'!$B$7:$B$16,B7)</f>
        <v/>
      </c>
    </row>
    <row r="8">
      <c r="A8" s="8" t="n">
        <v>5</v>
      </c>
      <c r="B8" s="7" t="inlineStr">
        <is>
          <t>Summer Camp Adventures LLC</t>
        </is>
      </c>
      <c r="C8" s="7" t="inlineStr">
        <is>
          <t>33-5678901</t>
        </is>
      </c>
      <c r="D8" s="21">
        <f>SUMIF('Expense Log'!$B$7:$B$16,B8,'Expense Log'!$H$7:$H$16)</f>
        <v/>
      </c>
      <c r="E8" s="21">
        <f>SUMIF('Expense Log'!$B$7:$B$16,B8,'Expense Log'!$L$7:$L$16)</f>
        <v/>
      </c>
      <c r="F8" s="8">
        <f>COUNTIF('Expense Log'!$B$7:$B$16,B8)</f>
        <v/>
      </c>
    </row>
    <row r="9">
      <c r="A9" s="13" t="n">
        <v>6</v>
      </c>
      <c r="B9" s="12" t="inlineStr">
        <is>
          <t>Kids Club After School</t>
        </is>
      </c>
      <c r="C9" s="12" t="inlineStr">
        <is>
          <t>27-6789012</t>
        </is>
      </c>
      <c r="D9" s="22">
        <f>SUMIF('Expense Log'!$B$7:$B$16,B9,'Expense Log'!$H$7:$H$16)</f>
        <v/>
      </c>
      <c r="E9" s="22">
        <f>SUMIF('Expense Log'!$B$7:$B$16,B9,'Expense Log'!$L$7:$L$16)</f>
        <v/>
      </c>
      <c r="F9" s="13">
        <f>COUNTIF('Expense Log'!$B$7:$B$16,B9)</f>
        <v/>
      </c>
    </row>
    <row r="10">
      <c r="A10" s="8" t="n">
        <v>7</v>
      </c>
      <c r="B10" s="7" t="inlineStr">
        <is>
          <t>Tender Care Preschool</t>
        </is>
      </c>
      <c r="C10" s="7" t="inlineStr">
        <is>
          <t>39-7890123</t>
        </is>
      </c>
      <c r="D10" s="21">
        <f>SUMIF('Expense Log'!$B$7:$B$16,B10,'Expense Log'!$H$7:$H$16)</f>
        <v/>
      </c>
      <c r="E10" s="21">
        <f>SUMIF('Expense Log'!$B$7:$B$16,B10,'Expense Log'!$L$7:$L$16)</f>
        <v/>
      </c>
      <c r="F10" s="8">
        <f>COUNTIF('Expense Log'!$B$7:$B$16,B10)</f>
        <v/>
      </c>
    </row>
    <row r="11">
      <c r="A11" s="13" t="n">
        <v>8</v>
      </c>
      <c r="B11" s="12" t="inlineStr">
        <is>
          <t>Wonder Years Childcare</t>
        </is>
      </c>
      <c r="C11" s="12" t="inlineStr">
        <is>
          <t>84-8901234</t>
        </is>
      </c>
      <c r="D11" s="22">
        <f>SUMIF('Expense Log'!$B$7:$B$16,B11,'Expense Log'!$H$7:$H$16)</f>
        <v/>
      </c>
      <c r="E11" s="22">
        <f>SUMIF('Expense Log'!$B$7:$B$16,B11,'Expense Log'!$L$7:$L$16)</f>
        <v/>
      </c>
      <c r="F11" s="13">
        <f>COUNTIF('Expense Log'!$B$7:$B$16,B11)</f>
        <v/>
      </c>
    </row>
    <row r="12">
      <c r="A12" s="8" t="n">
        <v>9</v>
      </c>
      <c r="B12" s="7" t="inlineStr">
        <is>
          <t>Grandma's House Care</t>
        </is>
      </c>
      <c r="C12" s="7" t="inlineStr">
        <is>
          <t>N/A - Individual</t>
        </is>
      </c>
      <c r="D12" s="21">
        <f>SUMIF('Expense Log'!$B$7:$B$16,B12,'Expense Log'!$H$7:$H$16)</f>
        <v/>
      </c>
      <c r="E12" s="21">
        <f>SUMIF('Expense Log'!$B$7:$B$16,B12,'Expense Log'!$L$7:$L$16)</f>
        <v/>
      </c>
      <c r="F12" s="8">
        <f>COUNTIF('Expense Log'!$B$7:$B$16,B12)</f>
        <v/>
      </c>
    </row>
    <row r="13">
      <c r="A13" s="13" t="n">
        <v>10</v>
      </c>
      <c r="B13" s="12" t="inlineStr">
        <is>
          <t>Little Learners Academy</t>
        </is>
      </c>
      <c r="C13" s="12" t="inlineStr">
        <is>
          <t>58-9012345</t>
        </is>
      </c>
      <c r="D13" s="22">
        <f>SUMIF('Expense Log'!$B$7:$B$16,B13,'Expense Log'!$H$7:$H$16)</f>
        <v/>
      </c>
      <c r="E13" s="22">
        <f>SUMIF('Expense Log'!$B$7:$B$16,B13,'Expense Log'!$L$7:$L$16)</f>
        <v/>
      </c>
      <c r="F13" s="13">
        <f>COUNTIF('Expense Log'!$B$7:$B$16,B13)</f>
        <v/>
      </c>
    </row>
    <row r="14">
      <c r="A14" s="23" t="n"/>
      <c r="B14" s="23" t="inlineStr">
        <is>
          <t>TOTALS</t>
        </is>
      </c>
      <c r="C14" s="23" t="n"/>
      <c r="D14" s="24">
        <f>SUM(D4:D13)</f>
        <v/>
      </c>
      <c r="E14" s="24">
        <f>SUM(E4:E13)</f>
        <v/>
      </c>
      <c r="F14" s="23">
        <f>SUM(F4:F13)</f>
        <v/>
      </c>
    </row>
    <row r="15"/>
    <row r="16">
      <c r="A16" s="25" t="inlineStr">
        <is>
          <t>Claim Status Breakdown</t>
        </is>
      </c>
    </row>
    <row r="17">
      <c r="A17" s="2" t="inlineStr">
        <is>
          <t>Status</t>
        </is>
      </c>
      <c r="B17" s="2" t="inlineStr">
        <is>
          <t>Count</t>
        </is>
      </c>
    </row>
    <row r="18">
      <c r="A18" s="26" t="inlineStr">
        <is>
          <t>Submitted</t>
        </is>
      </c>
      <c r="B18" s="26">
        <f>COUNTIF('Expense Log'!$J$7:$J$16,A18)</f>
        <v/>
      </c>
    </row>
    <row r="19">
      <c r="A19" s="26" t="inlineStr">
        <is>
          <t>Pending</t>
        </is>
      </c>
      <c r="B19" s="26">
        <f>COUNTIF('Expense Log'!$J$7:$J$16,A19)</f>
        <v/>
      </c>
    </row>
    <row r="20">
      <c r="A20" s="26" t="inlineStr">
        <is>
          <t>Reimbursed</t>
        </is>
      </c>
      <c r="B20" s="26">
        <f>COUNTIF('Expense Log'!$J$7:$J$16,A20)</f>
        <v/>
      </c>
    </row>
    <row r="21">
      <c r="A21" s="26" t="inlineStr">
        <is>
          <t>Denied</t>
        </is>
      </c>
      <c r="B21" s="26">
        <f>COUNTIF('Expense Log'!$J$7:$J$16,A21)</f>
        <v/>
      </c>
    </row>
  </sheetData>
  <mergeCells count="2">
    <mergeCell ref="A1:F1"/>
    <mergeCell ref="A16:B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4" customWidth="1" min="4" max="4"/>
    <col width="4" customWidth="1" min="5" max="5"/>
    <col width="4" customWidth="1" min="6" max="6"/>
  </cols>
  <sheetData>
    <row r="1">
      <c r="A1" s="20" t="inlineStr">
        <is>
          <t>Dependent Care FSA Dashboard — 2026</t>
        </is>
      </c>
    </row>
    <row r="2"/>
    <row r="3">
      <c r="A3" s="27" t="inlineStr">
        <is>
          <t>Annual Election</t>
        </is>
      </c>
      <c r="B3" s="28">
        <f>'Expense Log'!B3</f>
        <v/>
      </c>
    </row>
    <row r="4">
      <c r="A4" s="27" t="inlineStr">
        <is>
          <t>Total Expenses Logged</t>
        </is>
      </c>
      <c r="B4" s="28">
        <f>'Expense Log'!H17</f>
        <v/>
      </c>
    </row>
    <row r="5">
      <c r="A5" s="27" t="inlineStr">
        <is>
          <t>Total Reimbursed</t>
        </is>
      </c>
      <c r="B5" s="28">
        <f>'Expense Log'!L17</f>
        <v/>
      </c>
    </row>
    <row r="6">
      <c r="A6" s="27" t="inlineStr">
        <is>
          <t>Remaining to Claim</t>
        </is>
      </c>
      <c r="B6" s="29">
        <f>B3-C3</f>
        <v/>
      </c>
    </row>
    <row r="7">
      <c r="A7" s="27" t="inlineStr">
        <is>
          <t>Election Used %</t>
        </is>
      </c>
      <c r="B7" s="30">
        <f>IFERROR(C3/B3,0)</f>
        <v/>
      </c>
    </row>
    <row r="8">
      <c r="A8" s="27" t="inlineStr">
        <is>
          <t>Denied Claims Amount</t>
        </is>
      </c>
      <c r="B8" s="31">
        <f>SUMIF('Expense Log'!$J$7:$J$16,"Denied",'Expense Log'!$H$7:$H$16)</f>
        <v/>
      </c>
    </row>
    <row r="9"/>
    <row r="10">
      <c r="A10" s="25" t="inlineStr">
        <is>
          <t>Monthly Expense Summary</t>
        </is>
      </c>
    </row>
    <row r="11">
      <c r="A11" s="5" t="inlineStr">
        <is>
          <t>Month</t>
        </is>
      </c>
      <c r="B11" s="5" t="inlineStr">
        <is>
          <t>Total Amount</t>
        </is>
      </c>
      <c r="C11" s="5" t="inlineStr">
        <is>
          <t>Total Reimbursed</t>
        </is>
      </c>
    </row>
    <row r="12">
      <c r="A12" s="8" t="inlineStr">
        <is>
          <t>January</t>
        </is>
      </c>
      <c r="B12" s="32">
        <f>SUMIFS('Expense Log'!$H$7:$H$16,'Expense Log'!$A$7:$A$16,"&gt;="&amp;DATE(2026,1,1),'Expense Log'!$A$7:$A$16,"&lt;="&amp;DATE(2026,1,31))</f>
        <v/>
      </c>
      <c r="C12" s="32">
        <f>SUMIFS('Expense Log'!$L$7:$L$16,'Expense Log'!$A$7:$A$16,"&gt;="&amp;DATE(2026,1,1),'Expense Log'!$A$7:$A$16,"&lt;="&amp;DATE(2026,1,31))</f>
        <v/>
      </c>
    </row>
    <row r="13">
      <c r="A13" s="13" t="inlineStr">
        <is>
          <t>February</t>
        </is>
      </c>
      <c r="B13" s="33">
        <f>SUMIFS('Expense Log'!$H$7:$H$16,'Expense Log'!$A$7:$A$16,"&gt;="&amp;DATE(2026,2,1),'Expense Log'!$A$7:$A$16,"&lt;="&amp;DATE(2026,2,31))</f>
        <v/>
      </c>
      <c r="C13" s="33">
        <f>SUMIFS('Expense Log'!$L$7:$L$16,'Expense Log'!$A$7:$A$16,"&gt;="&amp;DATE(2026,2,1),'Expense Log'!$A$7:$A$16,"&lt;="&amp;DATE(2026,2,31))</f>
        <v/>
      </c>
    </row>
    <row r="14">
      <c r="A14" s="8" t="inlineStr">
        <is>
          <t>March</t>
        </is>
      </c>
      <c r="B14" s="32">
        <f>SUMIFS('Expense Log'!$H$7:$H$16,'Expense Log'!$A$7:$A$16,"&gt;="&amp;DATE(2026,3,1),'Expense Log'!$A$7:$A$16,"&lt;="&amp;DATE(2026,3,31))</f>
        <v/>
      </c>
      <c r="C14" s="32">
        <f>SUMIFS('Expense Log'!$L$7:$L$16,'Expense Log'!$A$7:$A$16,"&gt;="&amp;DATE(2026,3,1),'Expense Log'!$A$7:$A$16,"&lt;="&amp;DATE(2026,3,31))</f>
        <v/>
      </c>
    </row>
    <row r="15">
      <c r="A15" s="13" t="inlineStr">
        <is>
          <t>April</t>
        </is>
      </c>
      <c r="B15" s="33">
        <f>SUMIFS('Expense Log'!$H$7:$H$16,'Expense Log'!$A$7:$A$16,"&gt;="&amp;DATE(2026,4,1),'Expense Log'!$A$7:$A$16,"&lt;="&amp;DATE(2026,4,31))</f>
        <v/>
      </c>
      <c r="C15" s="33">
        <f>SUMIFS('Expense Log'!$L$7:$L$16,'Expense Log'!$A$7:$A$16,"&gt;="&amp;DATE(2026,4,1),'Expense Log'!$A$7:$A$16,"&lt;="&amp;DATE(2026,4,31))</f>
        <v/>
      </c>
    </row>
    <row r="16">
      <c r="A16" s="8" t="inlineStr">
        <is>
          <t>May</t>
        </is>
      </c>
      <c r="B16" s="32">
        <f>SUMIFS('Expense Log'!$H$7:$H$16,'Expense Log'!$A$7:$A$16,"&gt;="&amp;DATE(2026,5,1),'Expense Log'!$A$7:$A$16,"&lt;="&amp;DATE(2026,5,31))</f>
        <v/>
      </c>
      <c r="C16" s="32">
        <f>SUMIFS('Expense Log'!$L$7:$L$16,'Expense Log'!$A$7:$A$16,"&gt;="&amp;DATE(2026,5,1),'Expense Log'!$A$7:$A$16,"&lt;="&amp;DATE(2026,5,31))</f>
        <v/>
      </c>
    </row>
    <row r="17">
      <c r="A17" s="13" t="inlineStr">
        <is>
          <t>June</t>
        </is>
      </c>
      <c r="B17" s="33">
        <f>SUMIFS('Expense Log'!$H$7:$H$16,'Expense Log'!$A$7:$A$16,"&gt;="&amp;DATE(2026,6,1),'Expense Log'!$A$7:$A$16,"&lt;="&amp;DATE(2026,6,31))</f>
        <v/>
      </c>
      <c r="C17" s="33">
        <f>SUMIFS('Expense Log'!$L$7:$L$16,'Expense Log'!$A$7:$A$16,"&gt;="&amp;DATE(2026,6,1),'Expense Log'!$A$7:$A$16,"&lt;="&amp;DATE(2026,6,31))</f>
        <v/>
      </c>
    </row>
    <row r="18">
      <c r="A18" s="8" t="inlineStr">
        <is>
          <t>July</t>
        </is>
      </c>
      <c r="B18" s="32">
        <f>SUMIFS('Expense Log'!$H$7:$H$16,'Expense Log'!$A$7:$A$16,"&gt;="&amp;DATE(2026,7,1),'Expense Log'!$A$7:$A$16,"&lt;="&amp;DATE(2026,7,31))</f>
        <v/>
      </c>
      <c r="C18" s="32">
        <f>SUMIFS('Expense Log'!$L$7:$L$16,'Expense Log'!$A$7:$A$16,"&gt;="&amp;DATE(2026,7,1),'Expense Log'!$A$7:$A$16,"&lt;="&amp;DATE(2026,7,31))</f>
        <v/>
      </c>
    </row>
  </sheetData>
  <mergeCells count="2">
    <mergeCell ref="A1:F1"/>
    <mergeCell ref="A10:C1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>
      <c r="A1" s="20" t="inlineStr">
        <is>
          <t>How to Use This Workbook</t>
        </is>
      </c>
    </row>
    <row r="2"/>
    <row r="3" ht="60" customHeight="1">
      <c r="A3" s="34" t="inlineStr">
        <is>
          <t>Purpose</t>
        </is>
      </c>
      <c r="B3" s="35" t="inlineStr">
        <is>
          <t>Track Dependent Care FSA (Flexible Spending Account) expenses, claim submissions, and reimbursements throughout the plan year. Use this log to substantiate claims and monitor your annual election balance.</t>
        </is>
      </c>
    </row>
    <row r="4" ht="60" customHeight="1">
      <c r="A4" s="34" t="inlineStr">
        <is>
          <t>Expense Log</t>
        </is>
      </c>
      <c r="B4" s="35" t="inlineStr">
        <is>
          <t>Enter each dependent care expense as it occurs. Fill in Date, Provider Name, Dependent Name, Service Period, Description, Amount, Payment Method, and Claim Status. The Provider EIN auto-fills via VLOOKUP from the Provider Summary directory. Reimbursed % is calculated automatically.</t>
        </is>
      </c>
    </row>
    <row r="5" ht="60" customHeight="1">
      <c r="A5" s="34" t="inlineStr">
        <is>
          <t>Claim Status</t>
        </is>
      </c>
      <c r="B5" s="35" t="inlineStr">
        <is>
          <t>Use the dropdown in column J to select Submitted, Pending, Reimbursed, or Denied. Rows are automatically color-coded: green for Reimbursed, yellow for Pending, red for Denied.</t>
        </is>
      </c>
    </row>
    <row r="6" ht="60" customHeight="1">
      <c r="A6" s="34" t="inlineStr">
        <is>
          <t>Provider Summary</t>
        </is>
      </c>
      <c r="B6" s="35" t="inlineStr">
        <is>
          <t>Maintains a directory of all dependent care providers with their EIN (or 'N/A - Individual' for household caregivers) and aggregates total billed and reimbursed amounts using SUMIF and COUNTIF formulas.</t>
        </is>
      </c>
    </row>
    <row r="7" ht="60" customHeight="1">
      <c r="A7" s="34" t="inlineStr">
        <is>
          <t>Dashboard</t>
        </is>
      </c>
      <c r="B7" s="35" t="inlineStr">
        <is>
          <t>Displays key metrics (Annual Election, Total Expenses, Total Reimbursed, Remaining Balance, Election Used %) plus a monthly bar chart and a provider pie chart for a quick visual overview.</t>
        </is>
      </c>
    </row>
    <row r="8" ht="60" customHeight="1">
      <c r="A8" s="34" t="inlineStr">
        <is>
          <t>IRS Notes</t>
        </is>
      </c>
      <c r="B8" s="35" t="inlineStr">
        <is>
          <t>Keep all itemized receipts and provider EINs on file. Dependent Care FSA funds are generally subject to a $5,000 annual limit per household (2026 limit) and must be used for care of a qualifying dependent under age 13 or incapable of self-care, enabling you (and your spouse, if applicable) to work. Consult IRS Publication 503 and Form 2441 for full eligibility rules.</t>
        </is>
      </c>
    </row>
    <row r="9" ht="60" customHeight="1">
      <c r="A9" s="34" t="inlineStr">
        <is>
          <t>Editable Cells</t>
        </is>
      </c>
      <c r="B9" s="35" t="inlineStr">
        <is>
          <t>Cells shaded pale yellow are meant for manual data entry. All other cells contain formulas and should not be overwritten.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2026-07-21T18:12:41Z</dcterms:created>
  <dcterms:modified xmlns:dcterms="http://purl.org/dc/terms/" xmlns:xsi="http://www.w3.org/2001/XMLSchema-instance" xsi:type="dcterms:W3CDTF">2026-07-21T18:12:41Z</dcterms:modified>
</cp:coreProperties>
</file>