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ations" sheetId="1" state="visible" r:id="rId1"/>
    <sheet xmlns:r="http://schemas.openxmlformats.org/officeDocument/2006/relationships" name="Organization Directory" sheetId="2" state="visible" r:id="rId2"/>
    <sheet xmlns:r="http://schemas.openxmlformats.org/officeDocument/2006/relationships" name="Summary 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10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  <color rgb="00111827"/>
    </font>
    <font>
      <b val="1"/>
      <color rgb="001E293B"/>
      <sz val="13"/>
    </font>
    <font>
      <i val="1"/>
      <color rgb="00DC2626"/>
      <sz val="10"/>
    </font>
    <font>
      <b val="1"/>
      <color rgb="00FFFFFF"/>
      <sz val="16"/>
    </font>
    <font>
      <b val="1"/>
      <color rgb="00FFFFFF"/>
      <sz val="12"/>
    </font>
    <font>
      <b val="1"/>
      <color rgb="0016A34A"/>
      <sz val="14"/>
    </font>
    <font>
      <b val="1"/>
      <color rgb="00DC2626"/>
      <sz val="14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D9F3EE"/>
      </patternFill>
    </fill>
    <fill>
      <patternFill patternType="solid">
        <fgColor rgb="001E293B"/>
      </patternFill>
    </fill>
    <fill>
      <patternFill patternType="solid">
        <fgColor rgb="00D80621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0" fontId="3" fillId="5" borderId="1" pivotButton="0" quotePrefix="0" xfId="0"/>
    <xf numFmtId="165" fontId="3" fillId="5" borderId="1" pivotButton="0" quotePrefix="0" xfId="0"/>
    <xf numFmtId="0" fontId="4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 wrapText="1"/>
    </xf>
    <xf numFmtId="0" fontId="6" fillId="6" borderId="0" applyAlignment="1" pivotButton="0" quotePrefix="0" xfId="0">
      <alignment horizontal="center" vertical="center"/>
    </xf>
    <xf numFmtId="0" fontId="7" fillId="7" borderId="0" applyAlignment="1" pivotButton="0" quotePrefix="0" xfId="0">
      <alignment horizontal="center" vertical="center"/>
    </xf>
    <xf numFmtId="0" fontId="3" fillId="8" borderId="1" pivotButton="0" quotePrefix="0" xfId="0"/>
    <xf numFmtId="165" fontId="8" fillId="0" borderId="1" applyAlignment="1" pivotButton="0" quotePrefix="0" xfId="0">
      <alignment horizontal="center" vertical="center"/>
    </xf>
    <xf numFmtId="1" fontId="8" fillId="0" borderId="1" applyAlignment="1" pivotButton="0" quotePrefix="0" xfId="0">
      <alignment horizontal="center" vertical="center"/>
    </xf>
    <xf numFmtId="1" fontId="9" fillId="0" borderId="1" applyAlignment="1" pivotButton="0" quotePrefix="0" xfId="0">
      <alignment horizontal="center" vertical="center"/>
    </xf>
    <xf numFmtId="166" fontId="8" fillId="0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0" fontId="3" fillId="4" borderId="1" applyAlignment="1" pivotButton="0" quotePrefix="0" xfId="0">
      <alignment horizontal="left" vertical="top"/>
    </xf>
    <xf numFmtId="0" fontId="0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 wrapText="1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165" fontId="3" fillId="5" borderId="1" pivotButton="0" quotePrefix="0" xfId="0"/>
    <xf numFmtId="165" fontId="8" fillId="0" borderId="1" applyAlignment="1" pivotButton="0" quotePrefix="0" xfId="0">
      <alignment horizontal="center" vertical="center"/>
    </xf>
    <xf numFmtId="166" fontId="8" fillId="0" borderId="1" applyAlignment="1" pivotButton="0" quotePrefix="0" xfId="0">
      <alignment horizontal="center" vertical="center"/>
    </xf>
    <xf numFmtId="165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E5E7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Donation Value by Organization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 Dashboard'!$A$14:$A$18</f>
            </numRef>
          </cat>
          <val>
            <numRef>
              <f>'Summary Dashboard'!$B$14:$B$18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Organization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Value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Receipt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Dashboard'!$D$14:$D$16</f>
            </numRef>
          </cat>
          <val>
            <numRef>
              <f>'Summary Dashboard'!$E$14:$E$16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20" customWidth="1" min="3" max="3"/>
    <col width="14" customWidth="1" min="4" max="4"/>
    <col width="8" customWidth="1" min="5" max="5"/>
    <col width="38" customWidth="1" min="6" max="6"/>
    <col width="15" customWidth="1" min="7" max="7"/>
    <col width="38" customWidth="1" min="8" max="8"/>
    <col width="12" customWidth="1" min="9" max="9"/>
    <col width="14" customWidth="1" min="10" max="10"/>
    <col width="13" customWidth="1" min="11" max="11"/>
    <col width="34" customWidth="1" min="12" max="12"/>
    <col width="14" customWidth="1" min="13" max="13"/>
    <col width="15" customWidth="1" min="14" max="14"/>
    <col width="12" customWidth="1" min="15" max="15"/>
    <col width="13" customWidth="1" min="16" max="16"/>
    <col width="14" customWidth="1" min="17" max="17"/>
    <col width="14" customWidth="1" min="18" max="18"/>
    <col width="24" customWidth="1" min="19" max="19"/>
    <col width="34" customWidth="1" min="20" max="20"/>
  </cols>
  <sheetData>
    <row r="1" ht="26" customHeight="1">
      <c r="A1" s="1" t="inlineStr">
        <is>
          <t>Charitable Donation Receipt Tracker — 2026</t>
        </is>
      </c>
    </row>
    <row r="2" ht="32" customHeight="1">
      <c r="A2" s="2" t="inlineStr">
        <is>
          <t>Donation ID</t>
        </is>
      </c>
      <c r="B2" s="2" t="inlineStr">
        <is>
          <t>Donation Date</t>
        </is>
      </c>
      <c r="C2" s="2" t="inlineStr">
        <is>
          <t>Donor Name</t>
        </is>
      </c>
      <c r="D2" s="2" t="inlineStr">
        <is>
          <t>Donor City</t>
        </is>
      </c>
      <c r="E2" s="2" t="inlineStr">
        <is>
          <t>Donor State</t>
        </is>
      </c>
      <c r="F2" s="2" t="inlineStr">
        <is>
          <t>Organization Name</t>
        </is>
      </c>
      <c r="G2" s="2" t="inlineStr">
        <is>
          <t>Organization EIN</t>
        </is>
      </c>
      <c r="H2" s="2" t="inlineStr">
        <is>
          <t>Organization Address</t>
        </is>
      </c>
      <c r="I2" s="2" t="inlineStr">
        <is>
          <t>Donation Type</t>
        </is>
      </c>
      <c r="J2" s="2" t="inlineStr">
        <is>
          <t>Payment Method</t>
        </is>
      </c>
      <c r="K2" s="2" t="inlineStr">
        <is>
          <t>Cash Amount</t>
        </is>
      </c>
      <c r="L2" s="2" t="inlineStr">
        <is>
          <t>Noncash Description</t>
        </is>
      </c>
      <c r="M2" s="2" t="inlineStr">
        <is>
          <t>Noncash Fair Market Value</t>
        </is>
      </c>
      <c r="N2" s="2" t="inlineStr">
        <is>
          <t>Total Donation Value</t>
        </is>
      </c>
      <c r="O2" s="2" t="inlineStr">
        <is>
          <t>Receipt Status</t>
        </is>
      </c>
      <c r="P2" s="2" t="inlineStr">
        <is>
          <t>Receipt Date</t>
        </is>
      </c>
      <c r="Q2" s="2" t="inlineStr">
        <is>
          <t>Receipt Deadline</t>
        </is>
      </c>
      <c r="R2" s="2" t="inlineStr">
        <is>
          <t>Deductible Amount</t>
        </is>
      </c>
      <c r="S2" s="2" t="inlineStr">
        <is>
          <t>Receipt File Name/Link</t>
        </is>
      </c>
      <c r="T2" s="2" t="inlineStr">
        <is>
          <t>Notes</t>
        </is>
      </c>
    </row>
    <row r="3">
      <c r="A3" s="3" t="inlineStr">
        <is>
          <t>DON-001</t>
        </is>
      </c>
      <c r="B3" s="34" t="n">
        <v>46037</v>
      </c>
      <c r="C3" s="5" t="inlineStr">
        <is>
          <t>Michael Johnson</t>
        </is>
      </c>
      <c r="D3" s="3" t="inlineStr">
        <is>
          <t>Austin</t>
        </is>
      </c>
      <c r="E3" s="3" t="inlineStr">
        <is>
          <t>TX</t>
        </is>
      </c>
      <c r="F3" s="5" t="inlineStr">
        <is>
          <t>Central Texas Food Bank</t>
        </is>
      </c>
      <c r="G3" s="6">
        <f>IFERROR(VLOOKUP(F3,'Organization Directory'!$A$2:$D$6,2,FALSE),"")</f>
        <v/>
      </c>
      <c r="H3" s="7">
        <f>IFERROR(VLOOKUP(F3,'Organization Directory'!$A$2:$D$6,3,FALSE),"")</f>
        <v/>
      </c>
      <c r="I3" s="3" t="inlineStr">
        <is>
          <t>Cash</t>
        </is>
      </c>
      <c r="J3" s="3" t="inlineStr">
        <is>
          <t>Credit Card</t>
        </is>
      </c>
      <c r="K3" s="35" t="n">
        <v>250</v>
      </c>
      <c r="L3" s="5" t="inlineStr"/>
      <c r="M3" s="35" t="n">
        <v>0</v>
      </c>
      <c r="N3" s="36">
        <f>SUM(K3,M3)</f>
        <v/>
      </c>
      <c r="O3" s="3" t="inlineStr">
        <is>
          <t>Received</t>
        </is>
      </c>
      <c r="P3" s="34" t="n">
        <v>46042</v>
      </c>
      <c r="Q3" s="37">
        <f>IF(B3="","",DATE(YEAR(B3),12,31))</f>
        <v/>
      </c>
      <c r="R3" s="36">
        <f>IF(O3="Received",N3,0)</f>
        <v/>
      </c>
      <c r="S3" s="5" t="inlineStr">
        <is>
          <t>receipts/DON-001.pdf</t>
        </is>
      </c>
      <c r="T3" s="5" t="inlineStr">
        <is>
          <t>Monthly recurring gift</t>
        </is>
      </c>
    </row>
    <row r="4">
      <c r="A4" s="3" t="inlineStr">
        <is>
          <t>DON-002</t>
        </is>
      </c>
      <c r="B4" s="34" t="n">
        <v>46056</v>
      </c>
      <c r="C4" s="5" t="inlineStr">
        <is>
          <t>Jennifer Martinez</t>
        </is>
      </c>
      <c r="D4" s="3" t="inlineStr">
        <is>
          <t>Denver</t>
        </is>
      </c>
      <c r="E4" s="3" t="inlineStr">
        <is>
          <t>CO</t>
        </is>
      </c>
      <c r="F4" s="5" t="inlineStr">
        <is>
          <t>Denver Rescue Mission</t>
        </is>
      </c>
      <c r="G4" s="11">
        <f>IFERROR(VLOOKUP(F4,'Organization Directory'!$A$2:$D$6,2,FALSE),"")</f>
        <v/>
      </c>
      <c r="H4" s="12">
        <f>IFERROR(VLOOKUP(F4,'Organization Directory'!$A$2:$D$6,3,FALSE),"")</f>
        <v/>
      </c>
      <c r="I4" s="3" t="inlineStr">
        <is>
          <t>Cash</t>
        </is>
      </c>
      <c r="J4" s="3" t="inlineStr">
        <is>
          <t>Check</t>
        </is>
      </c>
      <c r="K4" s="35" t="n">
        <v>500</v>
      </c>
      <c r="L4" s="5" t="inlineStr"/>
      <c r="M4" s="35" t="n">
        <v>0</v>
      </c>
      <c r="N4" s="38">
        <f>SUM(K4,M4)</f>
        <v/>
      </c>
      <c r="O4" s="3" t="inlineStr">
        <is>
          <t>Received</t>
        </is>
      </c>
      <c r="P4" s="34" t="n">
        <v>46063</v>
      </c>
      <c r="Q4" s="39">
        <f>IF(B4="","",DATE(YEAR(B4),12,31))</f>
        <v/>
      </c>
      <c r="R4" s="38">
        <f>IF(O4="Received",N4,0)</f>
        <v/>
      </c>
      <c r="S4" s="5" t="inlineStr">
        <is>
          <t>receipts/DON-002.pdf</t>
        </is>
      </c>
      <c r="T4" s="5" t="inlineStr">
        <is>
          <t>Winter shelter campaign</t>
        </is>
      </c>
    </row>
    <row r="5">
      <c r="A5" s="3" t="inlineStr">
        <is>
          <t>DON-003</t>
        </is>
      </c>
      <c r="B5" s="34" t="n">
        <v>46093</v>
      </c>
      <c r="C5" s="5" t="inlineStr">
        <is>
          <t>James Wilson</t>
        </is>
      </c>
      <c r="D5" s="3" t="inlineStr">
        <is>
          <t>Columbus</t>
        </is>
      </c>
      <c r="E5" s="3" t="inlineStr">
        <is>
          <t>OH</t>
        </is>
      </c>
      <c r="F5" s="5" t="inlineStr">
        <is>
          <t>St. Jude Children's Research Hospital</t>
        </is>
      </c>
      <c r="G5" s="6">
        <f>IFERROR(VLOOKUP(F5,'Organization Directory'!$A$2:$D$6,2,FALSE),"")</f>
        <v/>
      </c>
      <c r="H5" s="7">
        <f>IFERROR(VLOOKUP(F5,'Organization Directory'!$A$2:$D$6,3,FALSE),"")</f>
        <v/>
      </c>
      <c r="I5" s="3" t="inlineStr">
        <is>
          <t>Cash</t>
        </is>
      </c>
      <c r="J5" s="3" t="inlineStr">
        <is>
          <t>Credit Card</t>
        </is>
      </c>
      <c r="K5" s="35" t="n">
        <v>1000</v>
      </c>
      <c r="L5" s="5" t="inlineStr"/>
      <c r="M5" s="35" t="n">
        <v>0</v>
      </c>
      <c r="N5" s="36">
        <f>SUM(K5,M5)</f>
        <v/>
      </c>
      <c r="O5" s="3" t="inlineStr">
        <is>
          <t>Pending</t>
        </is>
      </c>
      <c r="P5" s="3" t="n"/>
      <c r="Q5" s="37">
        <f>IF(B5="","",DATE(YEAR(B5),12,31))</f>
        <v/>
      </c>
      <c r="R5" s="36">
        <f>IF(O5="Received",N5,0)</f>
        <v/>
      </c>
      <c r="S5" s="5" t="inlineStr"/>
      <c r="T5" s="5" t="inlineStr">
        <is>
          <t>Awaiting acknowledgment letter</t>
        </is>
      </c>
    </row>
    <row r="6">
      <c r="A6" s="3" t="inlineStr">
        <is>
          <t>DON-004</t>
        </is>
      </c>
      <c r="B6" s="34" t="n">
        <v>46109</v>
      </c>
      <c r="C6" s="5" t="inlineStr">
        <is>
          <t>Emily Davis</t>
        </is>
      </c>
      <c r="D6" s="3" t="inlineStr">
        <is>
          <t>Phoenix</t>
        </is>
      </c>
      <c r="E6" s="3" t="inlineStr">
        <is>
          <t>AZ</t>
        </is>
      </c>
      <c r="F6" s="5" t="inlineStr">
        <is>
          <t>Habitat for Humanity of Greater Atlanta</t>
        </is>
      </c>
      <c r="G6" s="11">
        <f>IFERROR(VLOOKUP(F6,'Organization Directory'!$A$2:$D$6,2,FALSE),"")</f>
        <v/>
      </c>
      <c r="H6" s="12">
        <f>IFERROR(VLOOKUP(F6,'Organization Directory'!$A$2:$D$6,3,FALSE),"")</f>
        <v/>
      </c>
      <c r="I6" s="3" t="inlineStr">
        <is>
          <t>Noncash</t>
        </is>
      </c>
      <c r="J6" s="3" t="inlineStr">
        <is>
          <t>In-Kind</t>
        </is>
      </c>
      <c r="K6" s="35" t="n">
        <v>0</v>
      </c>
      <c r="L6" s="5" t="inlineStr">
        <is>
          <t>Gently used furniture (sofa, table, chairs)</t>
        </is>
      </c>
      <c r="M6" s="35" t="n">
        <v>350</v>
      </c>
      <c r="N6" s="38">
        <f>SUM(K6,M6)</f>
        <v/>
      </c>
      <c r="O6" s="3" t="inlineStr">
        <is>
          <t>Received</t>
        </is>
      </c>
      <c r="P6" s="34" t="n">
        <v>46114</v>
      </c>
      <c r="Q6" s="39">
        <f>IF(B6="","",DATE(YEAR(B6),12,31))</f>
        <v/>
      </c>
      <c r="R6" s="38">
        <f>IF(O6="Received",N6,0)</f>
        <v/>
      </c>
      <c r="S6" s="5" t="inlineStr">
        <is>
          <t>receipts/DON-004.pdf</t>
        </is>
      </c>
      <c r="T6" s="5" t="inlineStr">
        <is>
          <t>Photos and item list on file</t>
        </is>
      </c>
    </row>
    <row r="7">
      <c r="A7" s="3" t="inlineStr">
        <is>
          <t>DON-005</t>
        </is>
      </c>
      <c r="B7" s="34" t="n">
        <v>46122</v>
      </c>
      <c r="C7" s="5" t="inlineStr">
        <is>
          <t>David Brown</t>
        </is>
      </c>
      <c r="D7" s="3" t="inlineStr">
        <is>
          <t>Atlanta</t>
        </is>
      </c>
      <c r="E7" s="3" t="inlineStr">
        <is>
          <t>GA</t>
        </is>
      </c>
      <c r="F7" s="5" t="inlineStr">
        <is>
          <t>Habitat for Humanity of Greater Atlanta</t>
        </is>
      </c>
      <c r="G7" s="6">
        <f>IFERROR(VLOOKUP(F7,'Organization Directory'!$A$2:$D$6,2,FALSE),"")</f>
        <v/>
      </c>
      <c r="H7" s="7">
        <f>IFERROR(VLOOKUP(F7,'Organization Directory'!$A$2:$D$6,3,FALSE),"")</f>
        <v/>
      </c>
      <c r="I7" s="3" t="inlineStr">
        <is>
          <t>Cash</t>
        </is>
      </c>
      <c r="J7" s="3" t="inlineStr">
        <is>
          <t>Check</t>
        </is>
      </c>
      <c r="K7" s="35" t="n">
        <v>750</v>
      </c>
      <c r="L7" s="5" t="inlineStr"/>
      <c r="M7" s="35" t="n">
        <v>0</v>
      </c>
      <c r="N7" s="36">
        <f>SUM(K7,M7)</f>
        <v/>
      </c>
      <c r="O7" s="3" t="inlineStr">
        <is>
          <t>Received</t>
        </is>
      </c>
      <c r="P7" s="34" t="n">
        <v>46130</v>
      </c>
      <c r="Q7" s="37">
        <f>IF(B7="","",DATE(YEAR(B7),12,31))</f>
        <v/>
      </c>
      <c r="R7" s="36">
        <f>IF(O7="Received",N7,0)</f>
        <v/>
      </c>
      <c r="S7" s="5" t="inlineStr">
        <is>
          <t>receipts/DON-005.pdf</t>
        </is>
      </c>
      <c r="T7" s="5" t="inlineStr">
        <is>
          <t>ReStore fundraiser gift</t>
        </is>
      </c>
    </row>
    <row r="8">
      <c r="A8" s="3" t="inlineStr">
        <is>
          <t>DON-006</t>
        </is>
      </c>
      <c r="B8" s="34" t="n">
        <v>46147</v>
      </c>
      <c r="C8" s="5" t="inlineStr">
        <is>
          <t>Sarah Miller</t>
        </is>
      </c>
      <c r="D8" s="3" t="inlineStr">
        <is>
          <t>Seattle</t>
        </is>
      </c>
      <c r="E8" s="3" t="inlineStr">
        <is>
          <t>WA</t>
        </is>
      </c>
      <c r="F8" s="5" t="inlineStr">
        <is>
          <t>Seattle Humane</t>
        </is>
      </c>
      <c r="G8" s="11">
        <f>IFERROR(VLOOKUP(F8,'Organization Directory'!$A$2:$D$6,2,FALSE),"")</f>
        <v/>
      </c>
      <c r="H8" s="12">
        <f>IFERROR(VLOOKUP(F8,'Organization Directory'!$A$2:$D$6,3,FALSE),"")</f>
        <v/>
      </c>
      <c r="I8" s="3" t="inlineStr">
        <is>
          <t>Noncash</t>
        </is>
      </c>
      <c r="J8" s="3" t="inlineStr">
        <is>
          <t>In-Kind</t>
        </is>
      </c>
      <c r="K8" s="35" t="n">
        <v>0</v>
      </c>
      <c r="L8" s="5" t="inlineStr">
        <is>
          <t>Pet food and supplies (unopened)</t>
        </is>
      </c>
      <c r="M8" s="35" t="n">
        <v>120</v>
      </c>
      <c r="N8" s="38">
        <f>SUM(K8,M8)</f>
        <v/>
      </c>
      <c r="O8" s="3" t="inlineStr">
        <is>
          <t>Received</t>
        </is>
      </c>
      <c r="P8" s="34" t="n">
        <v>46151</v>
      </c>
      <c r="Q8" s="39">
        <f>IF(B8="","",DATE(YEAR(B8),12,31))</f>
        <v/>
      </c>
      <c r="R8" s="38">
        <f>IF(O8="Received",N8,0)</f>
        <v/>
      </c>
      <c r="S8" s="5" t="inlineStr">
        <is>
          <t>receipts/DON-006.pdf</t>
        </is>
      </c>
      <c r="T8" s="5" t="inlineStr">
        <is>
          <t>Shelter donation drive</t>
        </is>
      </c>
    </row>
    <row r="9">
      <c r="A9" s="3" t="inlineStr">
        <is>
          <t>DON-007</t>
        </is>
      </c>
      <c r="B9" s="34" t="n">
        <v>46172</v>
      </c>
      <c r="C9" s="5" t="inlineStr">
        <is>
          <t>Robert Anderson</t>
        </is>
      </c>
      <c r="D9" s="3" t="inlineStr">
        <is>
          <t>Nashville</t>
        </is>
      </c>
      <c r="E9" s="3" t="inlineStr">
        <is>
          <t>TN</t>
        </is>
      </c>
      <c r="F9" s="5" t="inlineStr">
        <is>
          <t>Central Texas Food Bank</t>
        </is>
      </c>
      <c r="G9" s="6">
        <f>IFERROR(VLOOKUP(F9,'Organization Directory'!$A$2:$D$6,2,FALSE),"")</f>
        <v/>
      </c>
      <c r="H9" s="7">
        <f>IFERROR(VLOOKUP(F9,'Organization Directory'!$A$2:$D$6,3,FALSE),"")</f>
        <v/>
      </c>
      <c r="I9" s="3" t="inlineStr">
        <is>
          <t>Cash</t>
        </is>
      </c>
      <c r="J9" s="3" t="inlineStr">
        <is>
          <t>Cash</t>
        </is>
      </c>
      <c r="K9" s="35" t="n">
        <v>100</v>
      </c>
      <c r="L9" s="5" t="inlineStr"/>
      <c r="M9" s="35" t="n">
        <v>0</v>
      </c>
      <c r="N9" s="36">
        <f>SUM(K9,M9)</f>
        <v/>
      </c>
      <c r="O9" s="3" t="inlineStr">
        <is>
          <t>Pending</t>
        </is>
      </c>
      <c r="P9" s="3" t="n"/>
      <c r="Q9" s="37">
        <f>IF(B9="","",DATE(YEAR(B9),12,31))</f>
        <v/>
      </c>
      <c r="R9" s="36">
        <f>IF(O9="Received",N9,0)</f>
        <v/>
      </c>
      <c r="S9" s="5" t="inlineStr"/>
      <c r="T9" s="5" t="inlineStr">
        <is>
          <t>Requested receipt by email</t>
        </is>
      </c>
    </row>
    <row r="10">
      <c r="A10" s="3" t="inlineStr">
        <is>
          <t>DON-008</t>
        </is>
      </c>
      <c r="B10" s="34" t="n">
        <v>46191</v>
      </c>
      <c r="C10" s="5" t="inlineStr">
        <is>
          <t>Ashley Thompson</t>
        </is>
      </c>
      <c r="D10" s="3" t="inlineStr">
        <is>
          <t>Charlotte</t>
        </is>
      </c>
      <c r="E10" s="3" t="inlineStr">
        <is>
          <t>NC</t>
        </is>
      </c>
      <c r="F10" s="5" t="inlineStr">
        <is>
          <t>St. Jude Children's Research Hospital</t>
        </is>
      </c>
      <c r="G10" s="11">
        <f>IFERROR(VLOOKUP(F10,'Organization Directory'!$A$2:$D$6,2,FALSE),"")</f>
        <v/>
      </c>
      <c r="H10" s="12">
        <f>IFERROR(VLOOKUP(F10,'Organization Directory'!$A$2:$D$6,3,FALSE),"")</f>
        <v/>
      </c>
      <c r="I10" s="3" t="inlineStr">
        <is>
          <t>Cash</t>
        </is>
      </c>
      <c r="J10" s="3" t="inlineStr">
        <is>
          <t>Credit Card</t>
        </is>
      </c>
      <c r="K10" s="35" t="n">
        <v>300</v>
      </c>
      <c r="L10" s="5" t="inlineStr"/>
      <c r="M10" s="35" t="n">
        <v>0</v>
      </c>
      <c r="N10" s="38">
        <f>SUM(K10,M10)</f>
        <v/>
      </c>
      <c r="O10" s="3" t="inlineStr">
        <is>
          <t>Received</t>
        </is>
      </c>
      <c r="P10" s="34" t="n">
        <v>46198</v>
      </c>
      <c r="Q10" s="39">
        <f>IF(B10="","",DATE(YEAR(B10),12,31))</f>
        <v/>
      </c>
      <c r="R10" s="38">
        <f>IF(O10="Received",N10,0)</f>
        <v/>
      </c>
      <c r="S10" s="5" t="inlineStr">
        <is>
          <t>receipts/DON-008.pdf</t>
        </is>
      </c>
      <c r="T10" s="5" t="inlineStr">
        <is>
          <t>Tribute gift in honor of family</t>
        </is>
      </c>
    </row>
    <row r="11">
      <c r="A11" s="3" t="inlineStr">
        <is>
          <t>DON-009</t>
        </is>
      </c>
      <c r="B11" s="34" t="n">
        <v>46228</v>
      </c>
      <c r="C11" s="5" t="inlineStr">
        <is>
          <t>Christopher Lee</t>
        </is>
      </c>
      <c r="D11" s="3" t="inlineStr">
        <is>
          <t>Austin</t>
        </is>
      </c>
      <c r="E11" s="3" t="inlineStr">
        <is>
          <t>TX</t>
        </is>
      </c>
      <c r="F11" s="5" t="inlineStr">
        <is>
          <t>Denver Rescue Mission</t>
        </is>
      </c>
      <c r="G11" s="6">
        <f>IFERROR(VLOOKUP(F11,'Organization Directory'!$A$2:$D$6,2,FALSE),"")</f>
        <v/>
      </c>
      <c r="H11" s="7">
        <f>IFERROR(VLOOKUP(F11,'Organization Directory'!$A$2:$D$6,3,FALSE),"")</f>
        <v/>
      </c>
      <c r="I11" s="3" t="inlineStr">
        <is>
          <t>Noncash</t>
        </is>
      </c>
      <c r="J11" s="3" t="inlineStr">
        <is>
          <t>In-Kind</t>
        </is>
      </c>
      <c r="K11" s="35" t="n">
        <v>0</v>
      </c>
      <c r="L11" s="5" t="inlineStr">
        <is>
          <t>Winter coats and blankets (new)</t>
        </is>
      </c>
      <c r="M11" s="35" t="n">
        <v>275</v>
      </c>
      <c r="N11" s="36">
        <f>SUM(K11,M11)</f>
        <v/>
      </c>
      <c r="O11" s="3" t="inlineStr">
        <is>
          <t>Received</t>
        </is>
      </c>
      <c r="P11" s="34" t="n">
        <v>46233</v>
      </c>
      <c r="Q11" s="37">
        <f>IF(B11="","",DATE(YEAR(B11),12,31))</f>
        <v/>
      </c>
      <c r="R11" s="36">
        <f>IF(O11="Received",N11,0)</f>
        <v/>
      </c>
      <c r="S11" s="5" t="inlineStr">
        <is>
          <t>receipts/DON-009.pdf</t>
        </is>
      </c>
      <c r="T11" s="5" t="inlineStr">
        <is>
          <t>Itemized list attached to receipt</t>
        </is>
      </c>
    </row>
    <row r="12">
      <c r="A12" s="15" t="n"/>
      <c r="B12" s="15" t="n"/>
      <c r="C12" s="15" t="inlineStr">
        <is>
          <t>TOTAL</t>
        </is>
      </c>
      <c r="D12" s="15" t="n"/>
      <c r="E12" s="15" t="n"/>
      <c r="F12" s="15" t="n"/>
      <c r="G12" s="15" t="n"/>
      <c r="H12" s="15" t="n"/>
      <c r="I12" s="15" t="n"/>
      <c r="J12" s="15" t="n"/>
      <c r="K12" s="40">
        <f>SUM(K3:K11)</f>
        <v/>
      </c>
      <c r="L12" s="15" t="n"/>
      <c r="M12" s="40">
        <f>SUM(M3:M11)</f>
        <v/>
      </c>
      <c r="N12" s="40">
        <f>SUM(N3:N11)</f>
        <v/>
      </c>
      <c r="O12" s="15" t="n"/>
      <c r="P12" s="15" t="n"/>
      <c r="Q12" s="15" t="n"/>
      <c r="R12" s="40">
        <f>SUM(R3:R11)</f>
        <v/>
      </c>
      <c r="S12" s="15" t="n"/>
      <c r="T12" s="15" t="n"/>
    </row>
  </sheetData>
  <mergeCells count="1">
    <mergeCell ref="A1:T1"/>
  </mergeCells>
  <conditionalFormatting sqref="O3:O11">
    <cfRule type="expression" priority="1" dxfId="0" stopIfTrue="1">
      <formula>$O3="Received"</formula>
    </cfRule>
    <cfRule type="expression" priority="2" dxfId="1" stopIfTrue="1">
      <formula>$O3="Pending"</formula>
    </cfRule>
    <cfRule type="expression" priority="3" dxfId="2" stopIfTrue="1">
      <formula>$O3="Not Required"</formula>
    </cfRule>
  </conditionalFormatting>
  <dataValidations count="3">
    <dataValidation sqref="O3:O11" showErrorMessage="1" showInputMessage="1" allowBlank="1" type="list">
      <formula1>"Received,Pending,Not Required"</formula1>
    </dataValidation>
    <dataValidation sqref="I3:I11" showErrorMessage="1" showInputMessage="1" allowBlank="1" type="list">
      <formula1>"Cash,Noncash"</formula1>
    </dataValidation>
    <dataValidation sqref="J3:J11" showErrorMessage="1" showInputMessage="1" allowBlank="1" type="list">
      <formula1>"Cash,Check,Credit Card,Bank Transfer,In-Kind,Payroll Deduction"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16" customWidth="1" min="2" max="2"/>
    <col width="44" customWidth="1" min="3" max="3"/>
    <col width="34" customWidth="1" min="4" max="4"/>
  </cols>
  <sheetData>
    <row r="1" ht="22" customHeight="1">
      <c r="A1" s="17" t="inlineStr">
        <is>
          <t>Organization Directory (sample EINs — verify against official documentation)</t>
        </is>
      </c>
    </row>
    <row r="2">
      <c r="A2" s="18" t="inlineStr">
        <is>
          <t>Organization Name</t>
        </is>
      </c>
      <c r="B2" s="18" t="inlineStr">
        <is>
          <t>EIN</t>
        </is>
      </c>
      <c r="C2" s="18" t="inlineStr">
        <is>
          <t>Mailing Address</t>
        </is>
      </c>
      <c r="D2" s="18" t="inlineStr">
        <is>
          <t>Organization Type</t>
        </is>
      </c>
    </row>
    <row r="3">
      <c r="A3" s="7" t="inlineStr">
        <is>
          <t>Central Texas Food Bank</t>
        </is>
      </c>
      <c r="B3" s="7" t="inlineStr">
        <is>
          <t>74-2217350</t>
        </is>
      </c>
      <c r="C3" s="7" t="inlineStr">
        <is>
          <t>6500 Metropolis Dr, Austin, TX 78744</t>
        </is>
      </c>
      <c r="D3" s="7" t="inlineStr">
        <is>
          <t>Food Bank / Hunger Relief</t>
        </is>
      </c>
    </row>
    <row r="4">
      <c r="A4" s="12" t="inlineStr">
        <is>
          <t>Denver Rescue Mission</t>
        </is>
      </c>
      <c r="B4" s="12" t="inlineStr">
        <is>
          <t>84-6038762</t>
        </is>
      </c>
      <c r="C4" s="12" t="inlineStr">
        <is>
          <t>6090 Smith Rd, Denver, CO 80216</t>
        </is>
      </c>
      <c r="D4" s="12" t="inlineStr">
        <is>
          <t>Homeless Services / Shelter</t>
        </is>
      </c>
    </row>
    <row r="5">
      <c r="A5" s="7" t="inlineStr">
        <is>
          <t>St. Jude Children's Research Hospital</t>
        </is>
      </c>
      <c r="B5" s="7" t="inlineStr">
        <is>
          <t>62-0646012</t>
        </is>
      </c>
      <c r="C5" s="7" t="inlineStr">
        <is>
          <t>501 St. Jude Place, Memphis, TN 38105</t>
        </is>
      </c>
      <c r="D5" s="7" t="inlineStr">
        <is>
          <t>Health / Medical Research</t>
        </is>
      </c>
    </row>
    <row r="6">
      <c r="A6" s="12" t="inlineStr">
        <is>
          <t>Habitat for Humanity of Greater Atlanta</t>
        </is>
      </c>
      <c r="B6" s="12" t="inlineStr">
        <is>
          <t>91-1914868</t>
        </is>
      </c>
      <c r="C6" s="12" t="inlineStr">
        <is>
          <t>271 Peachtree St NW, Atlanta, GA 30303</t>
        </is>
      </c>
      <c r="D6" s="12" t="inlineStr">
        <is>
          <t>Housing / Community Development</t>
        </is>
      </c>
    </row>
    <row r="7">
      <c r="A7" s="7" t="inlineStr">
        <is>
          <t>Seattle Humane</t>
        </is>
      </c>
      <c r="B7" s="7" t="inlineStr">
        <is>
          <t>91-0282060</t>
        </is>
      </c>
      <c r="C7" s="7" t="inlineStr">
        <is>
          <t>13212 SE Eastgate Way, Bellevue, WA 98005</t>
        </is>
      </c>
      <c r="D7" s="7" t="inlineStr">
        <is>
          <t>Animal Welfare / Shelter</t>
        </is>
      </c>
    </row>
    <row r="8"/>
    <row r="9"/>
    <row r="10">
      <c r="A10" s="19" t="inlineStr">
        <is>
          <t>Note: EINs shown are sample data for demonstration. Always verify the organization's legal name, EIN, and 501(c)(3) eligibility using official acknowledgment letters or the IRS Tax Exempt Organization Search tool.</t>
        </is>
      </c>
    </row>
    <row r="11"/>
  </sheetData>
  <mergeCells count="2">
    <mergeCell ref="A1:D1"/>
    <mergeCell ref="A10:D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4" customWidth="1" min="3" max="3"/>
    <col width="18" customWidth="1" min="4" max="4"/>
    <col width="12" customWidth="1" min="5" max="5"/>
    <col width="4" customWidth="1" min="6" max="6"/>
    <col width="14" customWidth="1" min="7" max="7"/>
    <col width="14" customWidth="1" min="8" max="8"/>
  </cols>
  <sheetData>
    <row r="1" ht="30" customHeight="1">
      <c r="A1" s="20" t="inlineStr">
        <is>
          <t>Summary Dashboard — Charitable Donations 2026</t>
        </is>
      </c>
    </row>
    <row r="2"/>
    <row r="3">
      <c r="A3" s="21" t="inlineStr">
        <is>
          <t>Key Metrics</t>
        </is>
      </c>
    </row>
    <row r="4" ht="22" customHeight="1">
      <c r="A4" s="22" t="inlineStr">
        <is>
          <t>Total Donations</t>
        </is>
      </c>
      <c r="B4" s="41">
        <f>SUM(Donations!N3:N11)</f>
        <v/>
      </c>
    </row>
    <row r="5" ht="22" customHeight="1">
      <c r="A5" s="22" t="inlineStr">
        <is>
          <t>Average Donation</t>
        </is>
      </c>
      <c r="B5" s="41">
        <f>IFERROR(AVERAGE(Donations!N3:N11),0)</f>
        <v/>
      </c>
    </row>
    <row r="6" ht="22" customHeight="1">
      <c r="A6" s="22" t="inlineStr">
        <is>
          <t>Total Deductible Amount</t>
        </is>
      </c>
      <c r="B6" s="41">
        <f>SUM(Donations!R3:R11)</f>
        <v/>
      </c>
    </row>
    <row r="7" ht="22" customHeight="1">
      <c r="A7" s="22" t="inlineStr">
        <is>
          <t>Receipts Received</t>
        </is>
      </c>
      <c r="B7" s="24">
        <f>COUNTIF(Donations!O3:O11,"Received")</f>
        <v/>
      </c>
    </row>
    <row r="8" ht="22" customHeight="1">
      <c r="A8" s="22" t="inlineStr">
        <is>
          <t>Receipts Pending</t>
        </is>
      </c>
      <c r="B8" s="25">
        <f>COUNTIF(Donations!O3:O11,"Pending")</f>
        <v/>
      </c>
    </row>
    <row r="9" ht="22" customHeight="1">
      <c r="A9" s="22" t="inlineStr">
        <is>
          <t>Receipt Completion Rate</t>
        </is>
      </c>
      <c r="B9" s="42">
        <f>IFERROR(COUNTIF(Donations!O3:O11,"Received")/COUNTA(Donations!A3:A11),0)</f>
        <v/>
      </c>
    </row>
    <row r="10"/>
    <row r="11"/>
    <row r="12">
      <c r="A12" s="21" t="inlineStr">
        <is>
          <t>Total Donation Value by Organization</t>
        </is>
      </c>
      <c r="D12" s="21" t="inlineStr">
        <is>
          <t>Receipt Status</t>
        </is>
      </c>
    </row>
    <row r="13">
      <c r="A13" s="27" t="inlineStr">
        <is>
          <t>Organization</t>
        </is>
      </c>
      <c r="B13" s="27" t="inlineStr">
        <is>
          <t>Total Value</t>
        </is>
      </c>
      <c r="D13" s="27" t="inlineStr">
        <is>
          <t>Status</t>
        </is>
      </c>
      <c r="E13" s="27" t="inlineStr">
        <is>
          <t>Count</t>
        </is>
      </c>
    </row>
    <row r="14">
      <c r="A14" s="28" t="inlineStr">
        <is>
          <t>Central Texas Food Bank</t>
        </is>
      </c>
      <c r="B14" s="43">
        <f>SUMIF(Donations!F3:F11,A14,Donations!N3:N11)</f>
        <v/>
      </c>
      <c r="D14" s="28" t="inlineStr">
        <is>
          <t>Received</t>
        </is>
      </c>
      <c r="E14" s="11">
        <f>COUNTIF(Donations!O3:O11,"Received")</f>
        <v/>
      </c>
    </row>
    <row r="15">
      <c r="A15" s="28" t="inlineStr">
        <is>
          <t>Denver Rescue Mission</t>
        </is>
      </c>
      <c r="B15" s="43">
        <f>SUMIF(Donations!F3:F11,A15,Donations!N3:N11)</f>
        <v/>
      </c>
      <c r="D15" s="28" t="inlineStr">
        <is>
          <t>Pending</t>
        </is>
      </c>
      <c r="E15" s="11">
        <f>COUNTIF(Donations!O3:O11,"Pending")</f>
        <v/>
      </c>
    </row>
    <row r="16">
      <c r="A16" s="28" t="inlineStr">
        <is>
          <t>St. Jude Children's Research Hospital</t>
        </is>
      </c>
      <c r="B16" s="43">
        <f>SUMIF(Donations!F3:F11,A16,Donations!N3:N11)</f>
        <v/>
      </c>
      <c r="D16" s="28" t="inlineStr">
        <is>
          <t>Not Required</t>
        </is>
      </c>
      <c r="E16" s="11">
        <f>COUNTIF(Donations!O3:O11,"Not Required")</f>
        <v/>
      </c>
    </row>
    <row r="17">
      <c r="A17" s="28" t="inlineStr">
        <is>
          <t>Habitat for Humanity of Greater Atlanta</t>
        </is>
      </c>
      <c r="B17" s="43">
        <f>SUMIF(Donations!F3:F11,A17,Donations!N3:N11)</f>
        <v/>
      </c>
    </row>
    <row r="18">
      <c r="A18" s="28" t="inlineStr">
        <is>
          <t>Seattle Humane</t>
        </is>
      </c>
      <c r="B18" s="43">
        <f>SUMIF(Donations!F3:F11,A18,Donations!N3:N11)</f>
        <v/>
      </c>
    </row>
  </sheetData>
  <mergeCells count="4">
    <mergeCell ref="A1:H1"/>
    <mergeCell ref="A3:B3"/>
    <mergeCell ref="A12:B12"/>
    <mergeCell ref="D12:E1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110" customWidth="1" min="2" max="2"/>
  </cols>
  <sheetData>
    <row r="1" ht="30" customHeight="1">
      <c r="A1" s="20" t="inlineStr">
        <is>
          <t>How to Use This Workbook</t>
        </is>
      </c>
    </row>
    <row r="2"/>
    <row r="3">
      <c r="A3" s="18" t="inlineStr">
        <is>
          <t>Section</t>
        </is>
      </c>
      <c r="B3" s="18" t="inlineStr">
        <is>
          <t>Guidance</t>
        </is>
      </c>
    </row>
    <row r="4" ht="44" customHeight="1">
      <c r="A4" s="30" t="inlineStr">
        <is>
          <t>Donations</t>
        </is>
      </c>
      <c r="B4" s="31" t="inlineStr">
        <is>
          <t>Enter one donation per row. Pale yellow cells are for your input; shaded cells contain formulas (EIN, address, total value, deadline, deductible amount) — do not overwrite them.</t>
        </is>
      </c>
    </row>
    <row r="5" ht="44" customHeight="1">
      <c r="A5" s="32" t="inlineStr">
        <is>
          <t>Donations</t>
        </is>
      </c>
      <c r="B5" s="33" t="inlineStr">
        <is>
          <t>Set Receipt Status from the dropdown: Received, Pending, or Not Required. Rows are color-coded automatically (green = Received, red = Pending, gray = Not Required).</t>
        </is>
      </c>
    </row>
    <row r="6" ht="44" customHeight="1">
      <c r="A6" s="30" t="inlineStr">
        <is>
          <t>Receipts &amp; Records</t>
        </is>
      </c>
      <c r="B6" s="31" t="inlineStr">
        <is>
          <t>Keep all receipts, acknowledgment letters, appraisals, and related files. Reference each file in the Receipt File Name/Link column so documents are easy to retrieve at tax time.</t>
        </is>
      </c>
    </row>
    <row r="7" ht="44" customHeight="1">
      <c r="A7" s="32" t="inlineStr">
        <is>
          <t>Noncash Donations</t>
        </is>
      </c>
      <c r="B7" s="33" t="inlineStr">
        <is>
          <t>For noncash donations (goods, clothing, furniture), record a reasonable fair market value in the Noncash Fair Market Value column and retain supporting documentation such as photos, itemized lists, or a qualified appraisal for higher-value items.</t>
        </is>
      </c>
    </row>
    <row r="8" ht="44" customHeight="1">
      <c r="A8" s="30" t="inlineStr">
        <is>
          <t>Organization Directory</t>
        </is>
      </c>
      <c r="B8" s="31" t="inlineStr">
        <is>
          <t>Verify each organization's legal name, EIN, and 501(c)(3) eligibility against official documentation or the IRS Tax Exempt Organization Search. The EINs in this workbook are sample data only.</t>
        </is>
      </c>
    </row>
    <row r="9" ht="44" customHeight="1">
      <c r="A9" s="32" t="inlineStr">
        <is>
          <t>IRS Rules</t>
        </is>
      </c>
      <c r="B9" s="33" t="inlineStr">
        <is>
          <t>Donations and deductions may be subject to IRS rules, including Form 1040 Schedule A itemization and documentation requirements (written acknowledgment for gifts of $250 or more, Form 8283 for larger noncash gifts). Consult current IRS guidance (e.g., Publication 526 and 561) or a qualified tax professional.</t>
        </is>
      </c>
    </row>
    <row r="10" ht="44" customHeight="1">
      <c r="A10" s="30" t="inlineStr">
        <is>
          <t>Disclaimer</t>
        </is>
      </c>
      <c r="B10" s="31" t="inlineStr">
        <is>
          <t>This workbook is a personal tracking tool only and does not constitute tax, legal, or financial advice.</t>
        </is>
      </c>
    </row>
    <row r="11" ht="44" customHeight="1">
      <c r="A11" s="32" t="inlineStr">
        <is>
          <t>Summary Dashboard</t>
        </is>
      </c>
      <c r="B11" s="33" t="inlineStr">
        <is>
          <t>The dashboard updates automatically: totals, averages, deductible amounts, receipt completion rate, a chart of donations by organization, and a pie chart of receipt status.</t>
        </is>
      </c>
    </row>
    <row r="12" ht="44" customHeight="1">
      <c r="A12" s="30" t="inlineStr">
        <is>
          <t>Receipt Deadline</t>
        </is>
      </c>
      <c r="B12" s="31" t="inlineStr">
        <is>
          <t>The Receipt Deadline column defaults to December 31 of the donation year — aim to collect all acknowledgments before year-end to simplify tax filing.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2026-08-01T16:57:21Z</dcterms:created>
  <dcterms:modified xmlns:dcterms="http://purl.org/dc/terms/" xmlns:xsi="http://www.w3.org/2001/XMLSchema-instance" xsi:type="dcterms:W3CDTF">2026-08-01T16:57:21Z</dcterms:modified>
</cp:coreProperties>
</file>