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velope Setup" sheetId="1" state="visible" r:id="rId1"/>
    <sheet xmlns:r="http://schemas.openxmlformats.org/officeDocument/2006/relationships" name="Transactions" sheetId="2" state="visible" r:id="rId2"/>
    <sheet xmlns:r="http://schemas.openxmlformats.org/officeDocument/2006/relationships" name="Budget Dashboard" sheetId="3" state="visible" r:id="rId3"/>
    <sheet xmlns:r="http://schemas.openxmlformats.org/officeDocument/2006/relationships" name="Instructions" sheetId="4" state="visible" r:id="rId4"/>
  </sheets>
  <definedNames>
    <definedName name="_xlnm._FilterDatabase" localSheetId="0" hidden="1">'Envelope Setup'!$A$4:$G$114</definedName>
    <definedName name="_xlnm._FilterDatabase" localSheetId="1" hidden="1">'Transactions'!$A$4:$N$114</definedName>
    <definedName name="_xlnm._FilterDatabase" localSheetId="2" hidden="1">'Budget Dashboard'!$A$20:$H$130</definedName>
    <definedName name="_xlnm._FilterDatabase" localSheetId="3" hidden="1">'Instructions'!$A$5:$C$8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&quot;$&quot;#,##0.00"/>
    <numFmt numFmtId="165" formatCode="0.0%"/>
    <numFmt numFmtId="166" formatCode="mm/dd/yyyy"/>
    <numFmt numFmtId="167" formatCode="mmm yyyy"/>
    <numFmt numFmtId="168" formatCode="mmmm yyyy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color rgb="004B5563"/>
      <sz val="9"/>
    </font>
    <font>
      <name val="Aptos"/>
      <b val="1"/>
      <color rgb="00FFFFFF"/>
      <sz val="11"/>
    </font>
    <font>
      <name val="Aptos"/>
      <color rgb="001F2937"/>
      <sz val="10"/>
    </font>
    <font>
      <name val="Aptos"/>
      <b val="1"/>
      <color rgb="001F2937"/>
      <sz val="10"/>
    </font>
  </fonts>
  <fills count="8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BEB"/>
      </patternFill>
    </fill>
    <fill>
      <patternFill patternType="solid">
        <fgColor rgb="00F0FDFA"/>
      </patternFill>
    </fill>
    <fill>
      <patternFill patternType="solid">
        <fgColor rgb="00FFFFFF"/>
      </patternFill>
    </fill>
    <fill>
      <patternFill patternType="solid">
        <fgColor rgb="00F3F4F6"/>
      </patternFill>
    </fill>
    <fill>
      <patternFill patternType="solid">
        <fgColor rgb="0014B8A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164" fontId="4" fillId="3" borderId="1" applyAlignment="1" pivotButton="0" quotePrefix="0" xfId="0">
      <alignment horizontal="left" vertical="center"/>
    </xf>
    <xf numFmtId="165" fontId="4" fillId="3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left" vertical="center" wrapText="1"/>
    </xf>
    <xf numFmtId="166" fontId="4" fillId="3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167" fontId="4" fillId="4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/>
    </xf>
    <xf numFmtId="167" fontId="4" fillId="5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left" vertical="center"/>
    </xf>
    <xf numFmtId="168" fontId="5" fillId="3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164" fontId="5" fillId="5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right" vertical="center"/>
    </xf>
    <xf numFmtId="1" fontId="5" fillId="5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left" vertical="center"/>
    </xf>
    <xf numFmtId="165" fontId="4" fillId="5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  <xf numFmtId="168" fontId="5" fillId="3" borderId="1" applyAlignment="1" pivotButton="0" quotePrefix="0" xfId="0">
      <alignment horizontal="center" vertical="center"/>
    </xf>
  </cellXfs>
  <cellStyles count="1">
    <cellStyle name="Normal" xfId="0" builtinId="0" hidden="0"/>
  </cellStyles>
  <dxfs count="4">
    <dxf>
      <font>
        <name val="Aptos"/>
        <b val="1"/>
        <color rgb="00991B1B"/>
        <sz val="10"/>
      </font>
      <fill>
        <patternFill patternType="solid">
          <fgColor rgb="00FEF3C7"/>
        </patternFill>
      </fill>
    </dxf>
    <dxf>
      <font>
        <name val="Aptos"/>
        <b val="1"/>
        <color rgb="00166534"/>
        <sz val="10"/>
      </font>
      <fill>
        <patternFill patternType="solid">
          <fgColor rgb="00DCFCE7"/>
        </patternFill>
      </fill>
    </dxf>
    <dxf>
      <font>
        <name val="Aptos"/>
        <b val="1"/>
        <color rgb="001F2937"/>
        <sz val="10"/>
      </font>
      <fill>
        <patternFill patternType="solid">
          <fgColor rgb="00FEF3C7"/>
        </patternFill>
      </fill>
    </dxf>
    <dxf>
      <font>
        <name val="Aptos"/>
        <b val="1"/>
        <color rgb="00991B1B"/>
        <sz val="10"/>
      </font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Budget vs. Spent by Envelope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'Budget Dashboard'!C20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'Budget Dashboard'!$B$21:$B$130</f>
            </numRef>
          </cat>
          <val>
            <numRef>
              <f>'Budget Dashboard'!$C$21:$C$130</f>
            </numRef>
          </val>
        </ser>
        <ser>
          <idx val="1"/>
          <order val="1"/>
          <tx>
            <strRef>
              <f>'Budget Dashboard'!E20</f>
            </strRef>
          </tx>
          <spPr>
            <a:solidFill xmlns:a="http://schemas.openxmlformats.org/drawingml/2006/main">
              <a:srgbClr val="DC2626"/>
            </a:solidFill>
            <a:ln xmlns:a="http://schemas.openxmlformats.org/drawingml/2006/main">
              <a:prstDash val="solid"/>
            </a:ln>
          </spPr>
          <cat>
            <numRef>
              <f>'Budget Dashboard'!$B$21:$B$130</f>
            </numRef>
          </cat>
          <val>
            <numRef>
              <f>'Budget Dashboard'!$E$21:$E$130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Envelope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Amount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Spending Distribution by Category</a:t>
            </a:r>
          </a:p>
        </rich>
      </tx>
    </title>
    <plotArea>
      <doughnutChart>
        <varyColors val="1"/>
        <ser>
          <idx val="0"/>
          <order val="0"/>
          <tx>
            <strRef>
              <f>'Budget Dashboard'!K51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'Budget Dashboard'!$J$52:$J$130</f>
            </numRef>
          </cat>
          <val>
            <numRef>
              <f>'Budget Dashboard'!$K$52:$K$130</f>
            </numRef>
          </val>
        </ser>
        <firstSliceAng val="0"/>
        <holeSize val="55"/>
      </doughnut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Remaining Cash by Envelope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'Budget Dashboard'!F20</f>
            </strRef>
          </tx>
          <spPr>
            <a:solidFill xmlns:a="http://schemas.openxmlformats.org/drawingml/2006/main">
              <a:srgbClr val="22C55E"/>
            </a:solidFill>
            <a:ln xmlns:a="http://schemas.openxmlformats.org/drawingml/2006/main">
              <a:prstDash val="solid"/>
            </a:ln>
          </spPr>
          <cat>
            <numRef>
              <f>'Budget Dashboard'!$B$21:$B$130</f>
            </numRef>
          </cat>
          <val>
            <numRef>
              <f>'Budget Dashboard'!$F$21:$F$130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Amount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Envelope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9</col>
      <colOff>0</colOff>
      <row>1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17</row>
      <rowOff>0</rowOff>
    </from>
    <ext cx="540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9</col>
      <colOff>0</colOff>
      <row>33</row>
      <rowOff>0</rowOff>
    </from>
    <ext cx="5400000" cy="270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F766E"/>
    <outlinePr summaryBelow="1" summaryRight="1"/>
    <pageSetUpPr/>
  </sheetPr>
  <dimension ref="A1:G11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  <col width="16" customWidth="1" min="3" max="3"/>
    <col width="17" customWidth="1" min="4" max="4"/>
    <col width="19" customWidth="1" min="5" max="5"/>
    <col width="18" customWidth="1" min="6" max="6"/>
    <col width="44" customWidth="1" min="7" max="7"/>
  </cols>
  <sheetData>
    <row r="1" ht="26" customHeight="1">
      <c r="A1" s="1" t="inlineStr">
        <is>
          <t>Cash Envelope Budget Tracker - Envelope Setup</t>
        </is>
      </c>
    </row>
    <row r="2">
      <c r="A2" s="2" t="inlineStr">
        <is>
          <t>Create or update household cash envelopes, budgets, rollover rules, and alert thresholds.</t>
        </is>
      </c>
    </row>
    <row r="3"/>
    <row r="4">
      <c r="A4" s="3" t="inlineStr">
        <is>
          <t>Envelope ID</t>
        </is>
      </c>
      <c r="B4" s="3" t="inlineStr">
        <is>
          <t>Envelope Name</t>
        </is>
      </c>
      <c r="C4" s="3" t="inlineStr">
        <is>
          <t>Category</t>
        </is>
      </c>
      <c r="D4" s="3" t="inlineStr">
        <is>
          <t>Monthly Budget</t>
        </is>
      </c>
      <c r="E4" s="3" t="inlineStr">
        <is>
          <t>Rollover Allowed?</t>
        </is>
      </c>
      <c r="F4" s="3" t="inlineStr">
        <is>
          <t>Alert Threshold %</t>
        </is>
      </c>
      <c r="G4" s="3" t="inlineStr">
        <is>
          <t>Notes</t>
        </is>
      </c>
    </row>
    <row r="5">
      <c r="A5" s="4" t="inlineStr">
        <is>
          <t>E001</t>
        </is>
      </c>
      <c r="B5" s="4" t="inlineStr">
        <is>
          <t>Groceries</t>
        </is>
      </c>
      <c r="C5" s="4" t="inlineStr">
        <is>
          <t>Essentials</t>
        </is>
      </c>
      <c r="D5" s="5" t="n">
        <v>650</v>
      </c>
      <c r="E5" s="4" t="inlineStr">
        <is>
          <t>Yes</t>
        </is>
      </c>
      <c r="F5" s="6" t="n">
        <v>0.2</v>
      </c>
      <c r="G5" s="7" t="inlineStr">
        <is>
          <t>Monthly food, household supplies, and pantry items</t>
        </is>
      </c>
    </row>
    <row r="6">
      <c r="A6" s="4" t="inlineStr">
        <is>
          <t>E002</t>
        </is>
      </c>
      <c r="B6" s="4" t="inlineStr">
        <is>
          <t>Dining Out</t>
        </is>
      </c>
      <c r="C6" s="4" t="inlineStr">
        <is>
          <t>Lifestyle</t>
        </is>
      </c>
      <c r="D6" s="5" t="n">
        <v>250</v>
      </c>
      <c r="E6" s="4" t="inlineStr">
        <is>
          <t>No</t>
        </is>
      </c>
      <c r="F6" s="6" t="n">
        <v>0.15</v>
      </c>
      <c r="G6" s="7" t="inlineStr">
        <is>
          <t>Restaurants, coffee shops, and takeout</t>
        </is>
      </c>
    </row>
    <row r="7">
      <c r="A7" s="4" t="inlineStr">
        <is>
          <t>E003</t>
        </is>
      </c>
      <c r="B7" s="4" t="inlineStr">
        <is>
          <t>Gas &amp; Transportation</t>
        </is>
      </c>
      <c r="C7" s="4" t="inlineStr">
        <is>
          <t>Essentials</t>
        </is>
      </c>
      <c r="D7" s="5" t="n">
        <v>300</v>
      </c>
      <c r="E7" s="4" t="inlineStr">
        <is>
          <t>Yes</t>
        </is>
      </c>
      <c r="F7" s="6" t="n">
        <v>0.2</v>
      </c>
      <c r="G7" s="7" t="inlineStr">
        <is>
          <t>Fuel, parking, transit, and ride shares</t>
        </is>
      </c>
    </row>
    <row r="8">
      <c r="A8" s="4" t="inlineStr">
        <is>
          <t>E004</t>
        </is>
      </c>
      <c r="B8" s="4" t="inlineStr">
        <is>
          <t>Utilities</t>
        </is>
      </c>
      <c r="C8" s="4" t="inlineStr">
        <is>
          <t>Bills</t>
        </is>
      </c>
      <c r="D8" s="5" t="n">
        <v>425</v>
      </c>
      <c r="E8" s="4" t="inlineStr">
        <is>
          <t>No</t>
        </is>
      </c>
      <c r="F8" s="6" t="n">
        <v>0.1</v>
      </c>
      <c r="G8" s="7" t="inlineStr">
        <is>
          <t>Electric, water, gas, internet, and mobile service</t>
        </is>
      </c>
    </row>
    <row r="9">
      <c r="A9" s="4" t="inlineStr">
        <is>
          <t>E005</t>
        </is>
      </c>
      <c r="B9" s="4" t="inlineStr">
        <is>
          <t>Personal Care</t>
        </is>
      </c>
      <c r="C9" s="4" t="inlineStr">
        <is>
          <t>Lifestyle</t>
        </is>
      </c>
      <c r="D9" s="5" t="n">
        <v>150</v>
      </c>
      <c r="E9" s="4" t="inlineStr">
        <is>
          <t>Yes</t>
        </is>
      </c>
      <c r="F9" s="6" t="n">
        <v>0.2</v>
      </c>
      <c r="G9" s="7" t="inlineStr">
        <is>
          <t>Haircuts, toiletries, and wellness items</t>
        </is>
      </c>
    </row>
    <row r="10">
      <c r="A10" s="4" t="inlineStr">
        <is>
          <t>E006</t>
        </is>
      </c>
      <c r="B10" s="4" t="inlineStr">
        <is>
          <t>Entertainment</t>
        </is>
      </c>
      <c r="C10" s="4" t="inlineStr">
        <is>
          <t>Lifestyle</t>
        </is>
      </c>
      <c r="D10" s="5" t="n">
        <v>175</v>
      </c>
      <c r="E10" s="4" t="inlineStr">
        <is>
          <t>No</t>
        </is>
      </c>
      <c r="F10" s="6" t="n">
        <v>0.15</v>
      </c>
      <c r="G10" s="7" t="inlineStr">
        <is>
          <t>Movies, streaming, hobbies, and events</t>
        </is>
      </c>
    </row>
    <row r="11">
      <c r="A11" s="4" t="inlineStr">
        <is>
          <t>E007</t>
        </is>
      </c>
      <c r="B11" s="4" t="inlineStr">
        <is>
          <t>Medical</t>
        </is>
      </c>
      <c r="C11" s="4" t="inlineStr">
        <is>
          <t>Essentials</t>
        </is>
      </c>
      <c r="D11" s="5" t="n">
        <v>200</v>
      </c>
      <c r="E11" s="4" t="inlineStr">
        <is>
          <t>Yes</t>
        </is>
      </c>
      <c r="F11" s="6" t="n">
        <v>0.25</v>
      </c>
      <c r="G11" s="7" t="inlineStr">
        <is>
          <t>Copays, prescriptions, and health expenses</t>
        </is>
      </c>
    </row>
    <row r="12">
      <c r="A12" s="4" t="inlineStr">
        <is>
          <t>E008</t>
        </is>
      </c>
      <c r="B12" s="4" t="inlineStr">
        <is>
          <t>Gifts</t>
        </is>
      </c>
      <c r="C12" s="4" t="inlineStr">
        <is>
          <t>Savings</t>
        </is>
      </c>
      <c r="D12" s="5" t="n">
        <v>125</v>
      </c>
      <c r="E12" s="4" t="inlineStr">
        <is>
          <t>Yes</t>
        </is>
      </c>
      <c r="F12" s="6" t="n">
        <v>0.25</v>
      </c>
      <c r="G12" s="7" t="inlineStr">
        <is>
          <t>Birthdays, celebrations, and holiday gifts</t>
        </is>
      </c>
    </row>
    <row r="13">
      <c r="A13" s="4" t="inlineStr">
        <is>
          <t>E009</t>
        </is>
      </c>
      <c r="B13" s="4" t="inlineStr">
        <is>
          <t>Home Maintenance</t>
        </is>
      </c>
      <c r="C13" s="4" t="inlineStr">
        <is>
          <t>Savings</t>
        </is>
      </c>
      <c r="D13" s="5" t="n">
        <v>225</v>
      </c>
      <c r="E13" s="4" t="inlineStr">
        <is>
          <t>Yes</t>
        </is>
      </c>
      <c r="F13" s="6" t="n">
        <v>0.2</v>
      </c>
      <c r="G13" s="7" t="inlineStr">
        <is>
          <t>Repairs, tools, and home upkeep</t>
        </is>
      </c>
    </row>
    <row r="14">
      <c r="A14" s="4" t="n"/>
      <c r="B14" s="4" t="n"/>
      <c r="C14" s="4" t="n"/>
      <c r="D14" s="5" t="n"/>
      <c r="E14" s="4" t="n"/>
      <c r="F14" s="6" t="n"/>
      <c r="G14" s="7" t="n"/>
    </row>
    <row r="15">
      <c r="A15" s="4" t="n"/>
      <c r="B15" s="4" t="n"/>
      <c r="C15" s="4" t="n"/>
      <c r="D15" s="5" t="n"/>
      <c r="E15" s="4" t="n"/>
      <c r="F15" s="6" t="n"/>
      <c r="G15" s="7" t="n"/>
    </row>
    <row r="16">
      <c r="A16" s="4" t="n"/>
      <c r="B16" s="4" t="n"/>
      <c r="C16" s="4" t="n"/>
      <c r="D16" s="5" t="n"/>
      <c r="E16" s="4" t="n"/>
      <c r="F16" s="6" t="n"/>
      <c r="G16" s="7" t="n"/>
    </row>
    <row r="17">
      <c r="A17" s="4" t="n"/>
      <c r="B17" s="4" t="n"/>
      <c r="C17" s="4" t="n"/>
      <c r="D17" s="5" t="n"/>
      <c r="E17" s="4" t="n"/>
      <c r="F17" s="6" t="n"/>
      <c r="G17" s="7" t="n"/>
    </row>
    <row r="18">
      <c r="A18" s="4" t="n"/>
      <c r="B18" s="4" t="n"/>
      <c r="C18" s="4" t="n"/>
      <c r="D18" s="5" t="n"/>
      <c r="E18" s="4" t="n"/>
      <c r="F18" s="6" t="n"/>
      <c r="G18" s="7" t="n"/>
    </row>
    <row r="19">
      <c r="A19" s="4" t="n"/>
      <c r="B19" s="4" t="n"/>
      <c r="C19" s="4" t="n"/>
      <c r="D19" s="5" t="n"/>
      <c r="E19" s="4" t="n"/>
      <c r="F19" s="6" t="n"/>
      <c r="G19" s="7" t="n"/>
    </row>
    <row r="20">
      <c r="A20" s="4" t="n"/>
      <c r="B20" s="4" t="n"/>
      <c r="C20" s="4" t="n"/>
      <c r="D20" s="5" t="n"/>
      <c r="E20" s="4" t="n"/>
      <c r="F20" s="6" t="n"/>
      <c r="G20" s="7" t="n"/>
    </row>
    <row r="21">
      <c r="A21" s="4" t="n"/>
      <c r="B21" s="4" t="n"/>
      <c r="C21" s="4" t="n"/>
      <c r="D21" s="5" t="n"/>
      <c r="E21" s="4" t="n"/>
      <c r="F21" s="6" t="n"/>
      <c r="G21" s="7" t="n"/>
    </row>
    <row r="22">
      <c r="A22" s="4" t="n"/>
      <c r="B22" s="4" t="n"/>
      <c r="C22" s="4" t="n"/>
      <c r="D22" s="5" t="n"/>
      <c r="E22" s="4" t="n"/>
      <c r="F22" s="6" t="n"/>
      <c r="G22" s="7" t="n"/>
    </row>
    <row r="23">
      <c r="A23" s="4" t="n"/>
      <c r="B23" s="4" t="n"/>
      <c r="C23" s="4" t="n"/>
      <c r="D23" s="5" t="n"/>
      <c r="E23" s="4" t="n"/>
      <c r="F23" s="6" t="n"/>
      <c r="G23" s="7" t="n"/>
    </row>
    <row r="24">
      <c r="A24" s="4" t="n"/>
      <c r="B24" s="4" t="n"/>
      <c r="C24" s="4" t="n"/>
      <c r="D24" s="5" t="n"/>
      <c r="E24" s="4" t="n"/>
      <c r="F24" s="6" t="n"/>
      <c r="G24" s="7" t="n"/>
    </row>
    <row r="25">
      <c r="A25" s="4" t="n"/>
      <c r="B25" s="4" t="n"/>
      <c r="C25" s="4" t="n"/>
      <c r="D25" s="5" t="n"/>
      <c r="E25" s="4" t="n"/>
      <c r="F25" s="6" t="n"/>
      <c r="G25" s="7" t="n"/>
    </row>
    <row r="26">
      <c r="A26" s="4" t="n"/>
      <c r="B26" s="4" t="n"/>
      <c r="C26" s="4" t="n"/>
      <c r="D26" s="5" t="n"/>
      <c r="E26" s="4" t="n"/>
      <c r="F26" s="6" t="n"/>
      <c r="G26" s="7" t="n"/>
    </row>
    <row r="27">
      <c r="A27" s="4" t="n"/>
      <c r="B27" s="4" t="n"/>
      <c r="C27" s="4" t="n"/>
      <c r="D27" s="5" t="n"/>
      <c r="E27" s="4" t="n"/>
      <c r="F27" s="6" t="n"/>
      <c r="G27" s="7" t="n"/>
    </row>
    <row r="28">
      <c r="A28" s="4" t="n"/>
      <c r="B28" s="4" t="n"/>
      <c r="C28" s="4" t="n"/>
      <c r="D28" s="5" t="n"/>
      <c r="E28" s="4" t="n"/>
      <c r="F28" s="6" t="n"/>
      <c r="G28" s="7" t="n"/>
    </row>
    <row r="29">
      <c r="A29" s="4" t="n"/>
      <c r="B29" s="4" t="n"/>
      <c r="C29" s="4" t="n"/>
      <c r="D29" s="5" t="n"/>
      <c r="E29" s="4" t="n"/>
      <c r="F29" s="6" t="n"/>
      <c r="G29" s="7" t="n"/>
    </row>
    <row r="30">
      <c r="A30" s="4" t="n"/>
      <c r="B30" s="4" t="n"/>
      <c r="C30" s="4" t="n"/>
      <c r="D30" s="5" t="n"/>
      <c r="E30" s="4" t="n"/>
      <c r="F30" s="6" t="n"/>
      <c r="G30" s="7" t="n"/>
    </row>
    <row r="31">
      <c r="A31" s="4" t="n"/>
      <c r="B31" s="4" t="n"/>
      <c r="C31" s="4" t="n"/>
      <c r="D31" s="5" t="n"/>
      <c r="E31" s="4" t="n"/>
      <c r="F31" s="6" t="n"/>
      <c r="G31" s="7" t="n"/>
    </row>
    <row r="32">
      <c r="A32" s="4" t="n"/>
      <c r="B32" s="4" t="n"/>
      <c r="C32" s="4" t="n"/>
      <c r="D32" s="5" t="n"/>
      <c r="E32" s="4" t="n"/>
      <c r="F32" s="6" t="n"/>
      <c r="G32" s="7" t="n"/>
    </row>
    <row r="33">
      <c r="A33" s="4" t="n"/>
      <c r="B33" s="4" t="n"/>
      <c r="C33" s="4" t="n"/>
      <c r="D33" s="5" t="n"/>
      <c r="E33" s="4" t="n"/>
      <c r="F33" s="6" t="n"/>
      <c r="G33" s="7" t="n"/>
    </row>
    <row r="34">
      <c r="A34" s="4" t="n"/>
      <c r="B34" s="4" t="n"/>
      <c r="C34" s="4" t="n"/>
      <c r="D34" s="5" t="n"/>
      <c r="E34" s="4" t="n"/>
      <c r="F34" s="6" t="n"/>
      <c r="G34" s="7" t="n"/>
    </row>
    <row r="35">
      <c r="A35" s="4" t="n"/>
      <c r="B35" s="4" t="n"/>
      <c r="C35" s="4" t="n"/>
      <c r="D35" s="5" t="n"/>
      <c r="E35" s="4" t="n"/>
      <c r="F35" s="6" t="n"/>
      <c r="G35" s="7" t="n"/>
    </row>
    <row r="36">
      <c r="A36" s="4" t="n"/>
      <c r="B36" s="4" t="n"/>
      <c r="C36" s="4" t="n"/>
      <c r="D36" s="5" t="n"/>
      <c r="E36" s="4" t="n"/>
      <c r="F36" s="6" t="n"/>
      <c r="G36" s="7" t="n"/>
    </row>
    <row r="37">
      <c r="A37" s="4" t="n"/>
      <c r="B37" s="4" t="n"/>
      <c r="C37" s="4" t="n"/>
      <c r="D37" s="5" t="n"/>
      <c r="E37" s="4" t="n"/>
      <c r="F37" s="6" t="n"/>
      <c r="G37" s="7" t="n"/>
    </row>
    <row r="38">
      <c r="A38" s="4" t="n"/>
      <c r="B38" s="4" t="n"/>
      <c r="C38" s="4" t="n"/>
      <c r="D38" s="5" t="n"/>
      <c r="E38" s="4" t="n"/>
      <c r="F38" s="6" t="n"/>
      <c r="G38" s="7" t="n"/>
    </row>
    <row r="39">
      <c r="A39" s="4" t="n"/>
      <c r="B39" s="4" t="n"/>
      <c r="C39" s="4" t="n"/>
      <c r="D39" s="5" t="n"/>
      <c r="E39" s="4" t="n"/>
      <c r="F39" s="6" t="n"/>
      <c r="G39" s="7" t="n"/>
    </row>
    <row r="40">
      <c r="A40" s="4" t="n"/>
      <c r="B40" s="4" t="n"/>
      <c r="C40" s="4" t="n"/>
      <c r="D40" s="5" t="n"/>
      <c r="E40" s="4" t="n"/>
      <c r="F40" s="6" t="n"/>
      <c r="G40" s="7" t="n"/>
    </row>
    <row r="41">
      <c r="A41" s="4" t="n"/>
      <c r="B41" s="4" t="n"/>
      <c r="C41" s="4" t="n"/>
      <c r="D41" s="5" t="n"/>
      <c r="E41" s="4" t="n"/>
      <c r="F41" s="6" t="n"/>
      <c r="G41" s="7" t="n"/>
    </row>
    <row r="42">
      <c r="A42" s="4" t="n"/>
      <c r="B42" s="4" t="n"/>
      <c r="C42" s="4" t="n"/>
      <c r="D42" s="5" t="n"/>
      <c r="E42" s="4" t="n"/>
      <c r="F42" s="6" t="n"/>
      <c r="G42" s="7" t="n"/>
    </row>
    <row r="43">
      <c r="A43" s="4" t="n"/>
      <c r="B43" s="4" t="n"/>
      <c r="C43" s="4" t="n"/>
      <c r="D43" s="5" t="n"/>
      <c r="E43" s="4" t="n"/>
      <c r="F43" s="6" t="n"/>
      <c r="G43" s="7" t="n"/>
    </row>
    <row r="44">
      <c r="A44" s="4" t="n"/>
      <c r="B44" s="4" t="n"/>
      <c r="C44" s="4" t="n"/>
      <c r="D44" s="5" t="n"/>
      <c r="E44" s="4" t="n"/>
      <c r="F44" s="6" t="n"/>
      <c r="G44" s="7" t="n"/>
    </row>
    <row r="45">
      <c r="A45" s="4" t="n"/>
      <c r="B45" s="4" t="n"/>
      <c r="C45" s="4" t="n"/>
      <c r="D45" s="5" t="n"/>
      <c r="E45" s="4" t="n"/>
      <c r="F45" s="6" t="n"/>
      <c r="G45" s="7" t="n"/>
    </row>
    <row r="46">
      <c r="A46" s="4" t="n"/>
      <c r="B46" s="4" t="n"/>
      <c r="C46" s="4" t="n"/>
      <c r="D46" s="5" t="n"/>
      <c r="E46" s="4" t="n"/>
      <c r="F46" s="6" t="n"/>
      <c r="G46" s="7" t="n"/>
    </row>
    <row r="47">
      <c r="A47" s="4" t="n"/>
      <c r="B47" s="4" t="n"/>
      <c r="C47" s="4" t="n"/>
      <c r="D47" s="5" t="n"/>
      <c r="E47" s="4" t="n"/>
      <c r="F47" s="6" t="n"/>
      <c r="G47" s="7" t="n"/>
    </row>
    <row r="48">
      <c r="A48" s="4" t="n"/>
      <c r="B48" s="4" t="n"/>
      <c r="C48" s="4" t="n"/>
      <c r="D48" s="5" t="n"/>
      <c r="E48" s="4" t="n"/>
      <c r="F48" s="6" t="n"/>
      <c r="G48" s="7" t="n"/>
    </row>
    <row r="49">
      <c r="A49" s="4" t="n"/>
      <c r="B49" s="4" t="n"/>
      <c r="C49" s="4" t="n"/>
      <c r="D49" s="5" t="n"/>
      <c r="E49" s="4" t="n"/>
      <c r="F49" s="6" t="n"/>
      <c r="G49" s="7" t="n"/>
    </row>
    <row r="50">
      <c r="A50" s="4" t="n"/>
      <c r="B50" s="4" t="n"/>
      <c r="C50" s="4" t="n"/>
      <c r="D50" s="5" t="n"/>
      <c r="E50" s="4" t="n"/>
      <c r="F50" s="6" t="n"/>
      <c r="G50" s="7" t="n"/>
    </row>
    <row r="51">
      <c r="A51" s="4" t="n"/>
      <c r="B51" s="4" t="n"/>
      <c r="C51" s="4" t="n"/>
      <c r="D51" s="5" t="n"/>
      <c r="E51" s="4" t="n"/>
      <c r="F51" s="6" t="n"/>
      <c r="G51" s="7" t="n"/>
    </row>
    <row r="52">
      <c r="A52" s="4" t="n"/>
      <c r="B52" s="4" t="n"/>
      <c r="C52" s="4" t="n"/>
      <c r="D52" s="5" t="n"/>
      <c r="E52" s="4" t="n"/>
      <c r="F52" s="6" t="n"/>
      <c r="G52" s="7" t="n"/>
    </row>
    <row r="53">
      <c r="A53" s="4" t="n"/>
      <c r="B53" s="4" t="n"/>
      <c r="C53" s="4" t="n"/>
      <c r="D53" s="5" t="n"/>
      <c r="E53" s="4" t="n"/>
      <c r="F53" s="6" t="n"/>
      <c r="G53" s="7" t="n"/>
    </row>
    <row r="54">
      <c r="A54" s="4" t="n"/>
      <c r="B54" s="4" t="n"/>
      <c r="C54" s="4" t="n"/>
      <c r="D54" s="5" t="n"/>
      <c r="E54" s="4" t="n"/>
      <c r="F54" s="6" t="n"/>
      <c r="G54" s="7" t="n"/>
    </row>
    <row r="55">
      <c r="A55" s="4" t="n"/>
      <c r="B55" s="4" t="n"/>
      <c r="C55" s="4" t="n"/>
      <c r="D55" s="5" t="n"/>
      <c r="E55" s="4" t="n"/>
      <c r="F55" s="6" t="n"/>
      <c r="G55" s="7" t="n"/>
    </row>
    <row r="56">
      <c r="A56" s="4" t="n"/>
      <c r="B56" s="4" t="n"/>
      <c r="C56" s="4" t="n"/>
      <c r="D56" s="5" t="n"/>
      <c r="E56" s="4" t="n"/>
      <c r="F56" s="6" t="n"/>
      <c r="G56" s="7" t="n"/>
    </row>
    <row r="57">
      <c r="A57" s="4" t="n"/>
      <c r="B57" s="4" t="n"/>
      <c r="C57" s="4" t="n"/>
      <c r="D57" s="5" t="n"/>
      <c r="E57" s="4" t="n"/>
      <c r="F57" s="6" t="n"/>
      <c r="G57" s="7" t="n"/>
    </row>
    <row r="58">
      <c r="A58" s="4" t="n"/>
      <c r="B58" s="4" t="n"/>
      <c r="C58" s="4" t="n"/>
      <c r="D58" s="5" t="n"/>
      <c r="E58" s="4" t="n"/>
      <c r="F58" s="6" t="n"/>
      <c r="G58" s="7" t="n"/>
    </row>
    <row r="59">
      <c r="A59" s="4" t="n"/>
      <c r="B59" s="4" t="n"/>
      <c r="C59" s="4" t="n"/>
      <c r="D59" s="5" t="n"/>
      <c r="E59" s="4" t="n"/>
      <c r="F59" s="6" t="n"/>
      <c r="G59" s="7" t="n"/>
    </row>
    <row r="60">
      <c r="A60" s="4" t="n"/>
      <c r="B60" s="4" t="n"/>
      <c r="C60" s="4" t="n"/>
      <c r="D60" s="5" t="n"/>
      <c r="E60" s="4" t="n"/>
      <c r="F60" s="6" t="n"/>
      <c r="G60" s="7" t="n"/>
    </row>
    <row r="61">
      <c r="A61" s="4" t="n"/>
      <c r="B61" s="4" t="n"/>
      <c r="C61" s="4" t="n"/>
      <c r="D61" s="5" t="n"/>
      <c r="E61" s="4" t="n"/>
      <c r="F61" s="6" t="n"/>
      <c r="G61" s="7" t="n"/>
    </row>
    <row r="62">
      <c r="A62" s="4" t="n"/>
      <c r="B62" s="4" t="n"/>
      <c r="C62" s="4" t="n"/>
      <c r="D62" s="5" t="n"/>
      <c r="E62" s="4" t="n"/>
      <c r="F62" s="6" t="n"/>
      <c r="G62" s="7" t="n"/>
    </row>
    <row r="63">
      <c r="A63" s="4" t="n"/>
      <c r="B63" s="4" t="n"/>
      <c r="C63" s="4" t="n"/>
      <c r="D63" s="5" t="n"/>
      <c r="E63" s="4" t="n"/>
      <c r="F63" s="6" t="n"/>
      <c r="G63" s="7" t="n"/>
    </row>
    <row r="64">
      <c r="A64" s="4" t="n"/>
      <c r="B64" s="4" t="n"/>
      <c r="C64" s="4" t="n"/>
      <c r="D64" s="5" t="n"/>
      <c r="E64" s="4" t="n"/>
      <c r="F64" s="6" t="n"/>
      <c r="G64" s="7" t="n"/>
    </row>
    <row r="65">
      <c r="A65" s="4" t="n"/>
      <c r="B65" s="4" t="n"/>
      <c r="C65" s="4" t="n"/>
      <c r="D65" s="5" t="n"/>
      <c r="E65" s="4" t="n"/>
      <c r="F65" s="6" t="n"/>
      <c r="G65" s="7" t="n"/>
    </row>
    <row r="66">
      <c r="A66" s="4" t="n"/>
      <c r="B66" s="4" t="n"/>
      <c r="C66" s="4" t="n"/>
      <c r="D66" s="5" t="n"/>
      <c r="E66" s="4" t="n"/>
      <c r="F66" s="6" t="n"/>
      <c r="G66" s="7" t="n"/>
    </row>
    <row r="67">
      <c r="A67" s="4" t="n"/>
      <c r="B67" s="4" t="n"/>
      <c r="C67" s="4" t="n"/>
      <c r="D67" s="5" t="n"/>
      <c r="E67" s="4" t="n"/>
      <c r="F67" s="6" t="n"/>
      <c r="G67" s="7" t="n"/>
    </row>
    <row r="68">
      <c r="A68" s="4" t="n"/>
      <c r="B68" s="4" t="n"/>
      <c r="C68" s="4" t="n"/>
      <c r="D68" s="5" t="n"/>
      <c r="E68" s="4" t="n"/>
      <c r="F68" s="6" t="n"/>
      <c r="G68" s="7" t="n"/>
    </row>
    <row r="69">
      <c r="A69" s="4" t="n"/>
      <c r="B69" s="4" t="n"/>
      <c r="C69" s="4" t="n"/>
      <c r="D69" s="5" t="n"/>
      <c r="E69" s="4" t="n"/>
      <c r="F69" s="6" t="n"/>
      <c r="G69" s="7" t="n"/>
    </row>
    <row r="70">
      <c r="A70" s="4" t="n"/>
      <c r="B70" s="4" t="n"/>
      <c r="C70" s="4" t="n"/>
      <c r="D70" s="5" t="n"/>
      <c r="E70" s="4" t="n"/>
      <c r="F70" s="6" t="n"/>
      <c r="G70" s="7" t="n"/>
    </row>
    <row r="71">
      <c r="A71" s="4" t="n"/>
      <c r="B71" s="4" t="n"/>
      <c r="C71" s="4" t="n"/>
      <c r="D71" s="5" t="n"/>
      <c r="E71" s="4" t="n"/>
      <c r="F71" s="6" t="n"/>
      <c r="G71" s="7" t="n"/>
    </row>
    <row r="72">
      <c r="A72" s="4" t="n"/>
      <c r="B72" s="4" t="n"/>
      <c r="C72" s="4" t="n"/>
      <c r="D72" s="5" t="n"/>
      <c r="E72" s="4" t="n"/>
      <c r="F72" s="6" t="n"/>
      <c r="G72" s="7" t="n"/>
    </row>
    <row r="73">
      <c r="A73" s="4" t="n"/>
      <c r="B73" s="4" t="n"/>
      <c r="C73" s="4" t="n"/>
      <c r="D73" s="5" t="n"/>
      <c r="E73" s="4" t="n"/>
      <c r="F73" s="6" t="n"/>
      <c r="G73" s="7" t="n"/>
    </row>
    <row r="74">
      <c r="A74" s="4" t="n"/>
      <c r="B74" s="4" t="n"/>
      <c r="C74" s="4" t="n"/>
      <c r="D74" s="5" t="n"/>
      <c r="E74" s="4" t="n"/>
      <c r="F74" s="6" t="n"/>
      <c r="G74" s="7" t="n"/>
    </row>
    <row r="75">
      <c r="A75" s="4" t="n"/>
      <c r="B75" s="4" t="n"/>
      <c r="C75" s="4" t="n"/>
      <c r="D75" s="5" t="n"/>
      <c r="E75" s="4" t="n"/>
      <c r="F75" s="6" t="n"/>
      <c r="G75" s="7" t="n"/>
    </row>
    <row r="76">
      <c r="A76" s="4" t="n"/>
      <c r="B76" s="4" t="n"/>
      <c r="C76" s="4" t="n"/>
      <c r="D76" s="5" t="n"/>
      <c r="E76" s="4" t="n"/>
      <c r="F76" s="6" t="n"/>
      <c r="G76" s="7" t="n"/>
    </row>
    <row r="77">
      <c r="A77" s="4" t="n"/>
      <c r="B77" s="4" t="n"/>
      <c r="C77" s="4" t="n"/>
      <c r="D77" s="5" t="n"/>
      <c r="E77" s="4" t="n"/>
      <c r="F77" s="6" t="n"/>
      <c r="G77" s="7" t="n"/>
    </row>
    <row r="78">
      <c r="A78" s="4" t="n"/>
      <c r="B78" s="4" t="n"/>
      <c r="C78" s="4" t="n"/>
      <c r="D78" s="5" t="n"/>
      <c r="E78" s="4" t="n"/>
      <c r="F78" s="6" t="n"/>
      <c r="G78" s="7" t="n"/>
    </row>
    <row r="79">
      <c r="A79" s="4" t="n"/>
      <c r="B79" s="4" t="n"/>
      <c r="C79" s="4" t="n"/>
      <c r="D79" s="5" t="n"/>
      <c r="E79" s="4" t="n"/>
      <c r="F79" s="6" t="n"/>
      <c r="G79" s="7" t="n"/>
    </row>
    <row r="80">
      <c r="A80" s="4" t="n"/>
      <c r="B80" s="4" t="n"/>
      <c r="C80" s="4" t="n"/>
      <c r="D80" s="5" t="n"/>
      <c r="E80" s="4" t="n"/>
      <c r="F80" s="6" t="n"/>
      <c r="G80" s="7" t="n"/>
    </row>
    <row r="81">
      <c r="A81" s="4" t="n"/>
      <c r="B81" s="4" t="n"/>
      <c r="C81" s="4" t="n"/>
      <c r="D81" s="5" t="n"/>
      <c r="E81" s="4" t="n"/>
      <c r="F81" s="6" t="n"/>
      <c r="G81" s="7" t="n"/>
    </row>
    <row r="82">
      <c r="A82" s="4" t="n"/>
      <c r="B82" s="4" t="n"/>
      <c r="C82" s="4" t="n"/>
      <c r="D82" s="5" t="n"/>
      <c r="E82" s="4" t="n"/>
      <c r="F82" s="6" t="n"/>
      <c r="G82" s="7" t="n"/>
    </row>
    <row r="83">
      <c r="A83" s="4" t="n"/>
      <c r="B83" s="4" t="n"/>
      <c r="C83" s="4" t="n"/>
      <c r="D83" s="5" t="n"/>
      <c r="E83" s="4" t="n"/>
      <c r="F83" s="6" t="n"/>
      <c r="G83" s="7" t="n"/>
    </row>
    <row r="84">
      <c r="A84" s="4" t="n"/>
      <c r="B84" s="4" t="n"/>
      <c r="C84" s="4" t="n"/>
      <c r="D84" s="5" t="n"/>
      <c r="E84" s="4" t="n"/>
      <c r="F84" s="6" t="n"/>
      <c r="G84" s="7" t="n"/>
    </row>
    <row r="85">
      <c r="A85" s="4" t="n"/>
      <c r="B85" s="4" t="n"/>
      <c r="C85" s="4" t="n"/>
      <c r="D85" s="5" t="n"/>
      <c r="E85" s="4" t="n"/>
      <c r="F85" s="6" t="n"/>
      <c r="G85" s="7" t="n"/>
    </row>
    <row r="86">
      <c r="A86" s="4" t="n"/>
      <c r="B86" s="4" t="n"/>
      <c r="C86" s="4" t="n"/>
      <c r="D86" s="5" t="n"/>
      <c r="E86" s="4" t="n"/>
      <c r="F86" s="6" t="n"/>
      <c r="G86" s="7" t="n"/>
    </row>
    <row r="87">
      <c r="A87" s="4" t="n"/>
      <c r="B87" s="4" t="n"/>
      <c r="C87" s="4" t="n"/>
      <c r="D87" s="5" t="n"/>
      <c r="E87" s="4" t="n"/>
      <c r="F87" s="6" t="n"/>
      <c r="G87" s="7" t="n"/>
    </row>
    <row r="88">
      <c r="A88" s="4" t="n"/>
      <c r="B88" s="4" t="n"/>
      <c r="C88" s="4" t="n"/>
      <c r="D88" s="5" t="n"/>
      <c r="E88" s="4" t="n"/>
      <c r="F88" s="6" t="n"/>
      <c r="G88" s="7" t="n"/>
    </row>
    <row r="89">
      <c r="A89" s="4" t="n"/>
      <c r="B89" s="4" t="n"/>
      <c r="C89" s="4" t="n"/>
      <c r="D89" s="5" t="n"/>
      <c r="E89" s="4" t="n"/>
      <c r="F89" s="6" t="n"/>
      <c r="G89" s="7" t="n"/>
    </row>
    <row r="90">
      <c r="A90" s="4" t="n"/>
      <c r="B90" s="4" t="n"/>
      <c r="C90" s="4" t="n"/>
      <c r="D90" s="5" t="n"/>
      <c r="E90" s="4" t="n"/>
      <c r="F90" s="6" t="n"/>
      <c r="G90" s="7" t="n"/>
    </row>
    <row r="91">
      <c r="A91" s="4" t="n"/>
      <c r="B91" s="4" t="n"/>
      <c r="C91" s="4" t="n"/>
      <c r="D91" s="5" t="n"/>
      <c r="E91" s="4" t="n"/>
      <c r="F91" s="6" t="n"/>
      <c r="G91" s="7" t="n"/>
    </row>
    <row r="92">
      <c r="A92" s="4" t="n"/>
      <c r="B92" s="4" t="n"/>
      <c r="C92" s="4" t="n"/>
      <c r="D92" s="5" t="n"/>
      <c r="E92" s="4" t="n"/>
      <c r="F92" s="6" t="n"/>
      <c r="G92" s="7" t="n"/>
    </row>
    <row r="93">
      <c r="A93" s="4" t="n"/>
      <c r="B93" s="4" t="n"/>
      <c r="C93" s="4" t="n"/>
      <c r="D93" s="5" t="n"/>
      <c r="E93" s="4" t="n"/>
      <c r="F93" s="6" t="n"/>
      <c r="G93" s="7" t="n"/>
    </row>
    <row r="94">
      <c r="A94" s="4" t="n"/>
      <c r="B94" s="4" t="n"/>
      <c r="C94" s="4" t="n"/>
      <c r="D94" s="5" t="n"/>
      <c r="E94" s="4" t="n"/>
      <c r="F94" s="6" t="n"/>
      <c r="G94" s="7" t="n"/>
    </row>
    <row r="95">
      <c r="A95" s="4" t="n"/>
      <c r="B95" s="4" t="n"/>
      <c r="C95" s="4" t="n"/>
      <c r="D95" s="5" t="n"/>
      <c r="E95" s="4" t="n"/>
      <c r="F95" s="6" t="n"/>
      <c r="G95" s="7" t="n"/>
    </row>
    <row r="96">
      <c r="A96" s="4" t="n"/>
      <c r="B96" s="4" t="n"/>
      <c r="C96" s="4" t="n"/>
      <c r="D96" s="5" t="n"/>
      <c r="E96" s="4" t="n"/>
      <c r="F96" s="6" t="n"/>
      <c r="G96" s="7" t="n"/>
    </row>
    <row r="97">
      <c r="A97" s="4" t="n"/>
      <c r="B97" s="4" t="n"/>
      <c r="C97" s="4" t="n"/>
      <c r="D97" s="5" t="n"/>
      <c r="E97" s="4" t="n"/>
      <c r="F97" s="6" t="n"/>
      <c r="G97" s="7" t="n"/>
    </row>
    <row r="98">
      <c r="A98" s="4" t="n"/>
      <c r="B98" s="4" t="n"/>
      <c r="C98" s="4" t="n"/>
      <c r="D98" s="5" t="n"/>
      <c r="E98" s="4" t="n"/>
      <c r="F98" s="6" t="n"/>
      <c r="G98" s="7" t="n"/>
    </row>
    <row r="99">
      <c r="A99" s="4" t="n"/>
      <c r="B99" s="4" t="n"/>
      <c r="C99" s="4" t="n"/>
      <c r="D99" s="5" t="n"/>
      <c r="E99" s="4" t="n"/>
      <c r="F99" s="6" t="n"/>
      <c r="G99" s="7" t="n"/>
    </row>
    <row r="100">
      <c r="A100" s="4" t="n"/>
      <c r="B100" s="4" t="n"/>
      <c r="C100" s="4" t="n"/>
      <c r="D100" s="5" t="n"/>
      <c r="E100" s="4" t="n"/>
      <c r="F100" s="6" t="n"/>
      <c r="G100" s="7" t="n"/>
    </row>
    <row r="101">
      <c r="A101" s="4" t="n"/>
      <c r="B101" s="4" t="n"/>
      <c r="C101" s="4" t="n"/>
      <c r="D101" s="5" t="n"/>
      <c r="E101" s="4" t="n"/>
      <c r="F101" s="6" t="n"/>
      <c r="G101" s="7" t="n"/>
    </row>
    <row r="102">
      <c r="A102" s="4" t="n"/>
      <c r="B102" s="4" t="n"/>
      <c r="C102" s="4" t="n"/>
      <c r="D102" s="5" t="n"/>
      <c r="E102" s="4" t="n"/>
      <c r="F102" s="6" t="n"/>
      <c r="G102" s="7" t="n"/>
    </row>
    <row r="103">
      <c r="A103" s="4" t="n"/>
      <c r="B103" s="4" t="n"/>
      <c r="C103" s="4" t="n"/>
      <c r="D103" s="5" t="n"/>
      <c r="E103" s="4" t="n"/>
      <c r="F103" s="6" t="n"/>
      <c r="G103" s="7" t="n"/>
    </row>
    <row r="104">
      <c r="A104" s="4" t="n"/>
      <c r="B104" s="4" t="n"/>
      <c r="C104" s="4" t="n"/>
      <c r="D104" s="5" t="n"/>
      <c r="E104" s="4" t="n"/>
      <c r="F104" s="6" t="n"/>
      <c r="G104" s="7" t="n"/>
    </row>
    <row r="105">
      <c r="A105" s="4" t="n"/>
      <c r="B105" s="4" t="n"/>
      <c r="C105" s="4" t="n"/>
      <c r="D105" s="5" t="n"/>
      <c r="E105" s="4" t="n"/>
      <c r="F105" s="6" t="n"/>
      <c r="G105" s="7" t="n"/>
    </row>
    <row r="106">
      <c r="A106" s="4" t="n"/>
      <c r="B106" s="4" t="n"/>
      <c r="C106" s="4" t="n"/>
      <c r="D106" s="5" t="n"/>
      <c r="E106" s="4" t="n"/>
      <c r="F106" s="6" t="n"/>
      <c r="G106" s="7" t="n"/>
    </row>
    <row r="107">
      <c r="A107" s="4" t="n"/>
      <c r="B107" s="4" t="n"/>
      <c r="C107" s="4" t="n"/>
      <c r="D107" s="5" t="n"/>
      <c r="E107" s="4" t="n"/>
      <c r="F107" s="6" t="n"/>
      <c r="G107" s="7" t="n"/>
    </row>
    <row r="108">
      <c r="A108" s="4" t="n"/>
      <c r="B108" s="4" t="n"/>
      <c r="C108" s="4" t="n"/>
      <c r="D108" s="5" t="n"/>
      <c r="E108" s="4" t="n"/>
      <c r="F108" s="6" t="n"/>
      <c r="G108" s="7" t="n"/>
    </row>
    <row r="109">
      <c r="A109" s="4" t="n"/>
      <c r="B109" s="4" t="n"/>
      <c r="C109" s="4" t="n"/>
      <c r="D109" s="5" t="n"/>
      <c r="E109" s="4" t="n"/>
      <c r="F109" s="6" t="n"/>
      <c r="G109" s="7" t="n"/>
    </row>
    <row r="110">
      <c r="A110" s="4" t="n"/>
      <c r="B110" s="4" t="n"/>
      <c r="C110" s="4" t="n"/>
      <c r="D110" s="5" t="n"/>
      <c r="E110" s="4" t="n"/>
      <c r="F110" s="6" t="n"/>
      <c r="G110" s="7" t="n"/>
    </row>
    <row r="111">
      <c r="A111" s="4" t="n"/>
      <c r="B111" s="4" t="n"/>
      <c r="C111" s="4" t="n"/>
      <c r="D111" s="5" t="n"/>
      <c r="E111" s="4" t="n"/>
      <c r="F111" s="6" t="n"/>
      <c r="G111" s="7" t="n"/>
    </row>
    <row r="112">
      <c r="A112" s="4" t="n"/>
      <c r="B112" s="4" t="n"/>
      <c r="C112" s="4" t="n"/>
      <c r="D112" s="5" t="n"/>
      <c r="E112" s="4" t="n"/>
      <c r="F112" s="6" t="n"/>
      <c r="G112" s="7" t="n"/>
    </row>
    <row r="113">
      <c r="A113" s="4" t="n"/>
      <c r="B113" s="4" t="n"/>
      <c r="C113" s="4" t="n"/>
      <c r="D113" s="5" t="n"/>
      <c r="E113" s="4" t="n"/>
      <c r="F113" s="6" t="n"/>
      <c r="G113" s="7" t="n"/>
    </row>
    <row r="114">
      <c r="A114" s="4" t="n"/>
      <c r="B114" s="4" t="n"/>
      <c r="C114" s="4" t="n"/>
      <c r="D114" s="5" t="n"/>
      <c r="E114" s="4" t="n"/>
      <c r="F114" s="6" t="n"/>
      <c r="G114" s="7" t="n"/>
    </row>
  </sheetData>
  <autoFilter ref="A4:G114"/>
  <mergeCells count="1">
    <mergeCell ref="A1:G1"/>
  </mergeCells>
  <dataValidations count="4">
    <dataValidation sqref="C5:C114" showErrorMessage="1" showInputMessage="1" allowBlank="1" type="list">
      <formula1>"Essentials,Lifestyle,Bills,Savings"</formula1>
    </dataValidation>
    <dataValidation sqref="E5:E114" showErrorMessage="1" showInputMessage="1" allowBlank="1" type="list">
      <formula1>"Yes,No"</formula1>
    </dataValidation>
    <dataValidation sqref="D5:D114" showErrorMessage="1" showInputMessage="1" allowBlank="1" type="decimal" operator="greaterThanOrEqual">
      <formula1>0</formula1>
    </dataValidation>
    <dataValidation sqref="F5:F114" showErrorMessage="1" showInputMessage="1" allowBlank="1" type="decimal" operator="between">
      <formula1>0</formula1>
      <formula2>1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4B8A6"/>
    <outlinePr summaryBelow="1" summaryRight="1"/>
    <pageSetUpPr/>
  </sheetPr>
  <dimension ref="A1:N11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3" customWidth="1" min="2" max="2"/>
    <col width="18" customWidth="1" min="3" max="3"/>
    <col width="18" customWidth="1" min="4" max="4"/>
    <col width="14" customWidth="1" min="5" max="5"/>
    <col width="24" customWidth="1" min="6" max="6"/>
    <col width="31" customWidth="1" min="7" max="7"/>
    <col width="16" customWidth="1" min="8" max="8"/>
    <col width="9" customWidth="1" min="9" max="9"/>
    <col width="14" customWidth="1" min="10" max="10"/>
    <col width="17" customWidth="1" min="11" max="11"/>
    <col width="11" customWidth="1" min="12" max="12"/>
    <col width="14" customWidth="1" min="13" max="13"/>
    <col width="30" customWidth="1" min="14" max="14"/>
  </cols>
  <sheetData>
    <row r="1" ht="26" customHeight="1">
      <c r="A1" s="1" t="inlineStr">
        <is>
          <t>Cash Envelope Budget Tracker - Transactions</t>
        </is>
      </c>
    </row>
    <row r="2">
      <c r="A2" s="2" t="inlineStr">
        <is>
          <t>Enter allocations, expenses, and adjustments. Amounts must be entered as positive values.</t>
        </is>
      </c>
    </row>
    <row r="3"/>
    <row r="4">
      <c r="A4" s="3" t="inlineStr">
        <is>
          <t>Transaction ID</t>
        </is>
      </c>
      <c r="B4" s="3" t="inlineStr">
        <is>
          <t>Date</t>
        </is>
      </c>
      <c r="C4" s="3" t="inlineStr">
        <is>
          <t>Household Member</t>
        </is>
      </c>
      <c r="D4" s="3" t="inlineStr">
        <is>
          <t>Transaction Type</t>
        </is>
      </c>
      <c r="E4" s="3" t="inlineStr">
        <is>
          <t>Envelope ID</t>
        </is>
      </c>
      <c r="F4" s="3" t="inlineStr">
        <is>
          <t>Envelope Name</t>
        </is>
      </c>
      <c r="G4" s="3" t="inlineStr">
        <is>
          <t>Merchant or Description</t>
        </is>
      </c>
      <c r="H4" s="3" t="inlineStr">
        <is>
          <t>City</t>
        </is>
      </c>
      <c r="I4" s="3" t="inlineStr">
        <is>
          <t>State</t>
        </is>
      </c>
      <c r="J4" s="3" t="inlineStr">
        <is>
          <t>Amount</t>
        </is>
      </c>
      <c r="K4" s="3" t="inlineStr">
        <is>
          <t>Payment Method</t>
        </is>
      </c>
      <c r="L4" s="3" t="inlineStr">
        <is>
          <t>Cleared?</t>
        </is>
      </c>
      <c r="M4" s="3" t="inlineStr">
        <is>
          <t>Month</t>
        </is>
      </c>
      <c r="N4" s="3" t="inlineStr">
        <is>
          <t>Notes</t>
        </is>
      </c>
    </row>
    <row r="5">
      <c r="A5" s="4" t="inlineStr">
        <is>
          <t>T001</t>
        </is>
      </c>
      <c r="B5" s="8" t="n">
        <v>46025</v>
      </c>
      <c r="C5" s="4" t="inlineStr">
        <is>
          <t>Michael</t>
        </is>
      </c>
      <c r="D5" s="4" t="inlineStr">
        <is>
          <t>Allocation</t>
        </is>
      </c>
      <c r="E5" s="4" t="inlineStr">
        <is>
          <t>E001</t>
        </is>
      </c>
      <c r="F5" s="9">
        <f>IF(E5="","",IFERROR(VLOOKUP(E5,'Envelope Setup'!$A$5:$B$114,2,FALSE),"Unassigned"))</f>
        <v/>
      </c>
      <c r="G5" s="7" t="inlineStr">
        <is>
          <t>January grocery cash allocation</t>
        </is>
      </c>
      <c r="H5" s="4" t="inlineStr">
        <is>
          <t>Austin</t>
        </is>
      </c>
      <c r="I5" s="4" t="inlineStr">
        <is>
          <t>TX</t>
        </is>
      </c>
      <c r="J5" s="5" t="n">
        <v>650</v>
      </c>
      <c r="K5" s="4" t="inlineStr">
        <is>
          <t>Bank Transfer</t>
        </is>
      </c>
      <c r="L5" s="4" t="inlineStr">
        <is>
          <t>Yes</t>
        </is>
      </c>
      <c r="M5" s="10">
        <f>IF(B5="","",B5-DAY(B5)+1)</f>
        <v/>
      </c>
      <c r="N5" s="7" t="inlineStr">
        <is>
          <t>Primary monthly grocery envelope</t>
        </is>
      </c>
    </row>
    <row r="6">
      <c r="A6" s="4" t="inlineStr">
        <is>
          <t>T002</t>
        </is>
      </c>
      <c r="B6" s="8" t="n">
        <v>46027</v>
      </c>
      <c r="C6" s="4" t="inlineStr">
        <is>
          <t>Jennifer</t>
        </is>
      </c>
      <c r="D6" s="4" t="inlineStr">
        <is>
          <t>Expense</t>
        </is>
      </c>
      <c r="E6" s="4" t="inlineStr">
        <is>
          <t>E001</t>
        </is>
      </c>
      <c r="F6" s="11">
        <f>IF(E6="","",IFERROR(VLOOKUP(E6,'Envelope Setup'!$A$5:$B$114,2,FALSE),"Unassigned"))</f>
        <v/>
      </c>
      <c r="G6" s="7" t="inlineStr">
        <is>
          <t>H-E-B</t>
        </is>
      </c>
      <c r="H6" s="4" t="inlineStr">
        <is>
          <t>Austin</t>
        </is>
      </c>
      <c r="I6" s="4" t="inlineStr">
        <is>
          <t>TX</t>
        </is>
      </c>
      <c r="J6" s="5" t="n">
        <v>82.45</v>
      </c>
      <c r="K6" s="4" t="inlineStr">
        <is>
          <t>Debit Card</t>
        </is>
      </c>
      <c r="L6" s="4" t="inlineStr">
        <is>
          <t>Yes</t>
        </is>
      </c>
      <c r="M6" s="12">
        <f>IF(B6="","",B6-DAY(B6)+1)</f>
        <v/>
      </c>
      <c r="N6" s="7" t="inlineStr">
        <is>
          <t>Weekly grocery trip</t>
        </is>
      </c>
    </row>
    <row r="7">
      <c r="A7" s="4" t="inlineStr">
        <is>
          <t>T003</t>
        </is>
      </c>
      <c r="B7" s="8" t="n">
        <v>46029</v>
      </c>
      <c r="C7" s="4" t="inlineStr">
        <is>
          <t>Michael</t>
        </is>
      </c>
      <c r="D7" s="4" t="inlineStr">
        <is>
          <t>Expense</t>
        </is>
      </c>
      <c r="E7" s="4" t="inlineStr">
        <is>
          <t>E003</t>
        </is>
      </c>
      <c r="F7" s="9">
        <f>IF(E7="","",IFERROR(VLOOKUP(E7,'Envelope Setup'!$A$5:$B$114,2,FALSE),"Unassigned"))</f>
        <v/>
      </c>
      <c r="G7" s="7" t="inlineStr">
        <is>
          <t>Shell Fuel</t>
        </is>
      </c>
      <c r="H7" s="4" t="inlineStr">
        <is>
          <t>Austin</t>
        </is>
      </c>
      <c r="I7" s="4" t="inlineStr">
        <is>
          <t>TX</t>
        </is>
      </c>
      <c r="J7" s="5" t="n">
        <v>54.2</v>
      </c>
      <c r="K7" s="4" t="inlineStr">
        <is>
          <t>Credit Card</t>
        </is>
      </c>
      <c r="L7" s="4" t="inlineStr">
        <is>
          <t>Yes</t>
        </is>
      </c>
      <c r="M7" s="10">
        <f>IF(B7="","",B7-DAY(B7)+1)</f>
        <v/>
      </c>
      <c r="N7" s="7" t="inlineStr">
        <is>
          <t>Fuel purchase</t>
        </is>
      </c>
    </row>
    <row r="8">
      <c r="A8" s="4" t="inlineStr">
        <is>
          <t>T004</t>
        </is>
      </c>
      <c r="B8" s="8" t="n">
        <v>46032</v>
      </c>
      <c r="C8" s="4" t="inlineStr">
        <is>
          <t>Emily</t>
        </is>
      </c>
      <c r="D8" s="4" t="inlineStr">
        <is>
          <t>Expense</t>
        </is>
      </c>
      <c r="E8" s="4" t="inlineStr">
        <is>
          <t>E002</t>
        </is>
      </c>
      <c r="F8" s="11">
        <f>IF(E8="","",IFERROR(VLOOKUP(E8,'Envelope Setup'!$A$5:$B$114,2,FALSE),"Unassigned"))</f>
        <v/>
      </c>
      <c r="G8" s="7" t="inlineStr">
        <is>
          <t>Union Station Cafe</t>
        </is>
      </c>
      <c r="H8" s="4" t="inlineStr">
        <is>
          <t>Denver</t>
        </is>
      </c>
      <c r="I8" s="4" t="inlineStr">
        <is>
          <t>CO</t>
        </is>
      </c>
      <c r="J8" s="5" t="n">
        <v>38.75</v>
      </c>
      <c r="K8" s="4" t="inlineStr">
        <is>
          <t>Cash</t>
        </is>
      </c>
      <c r="L8" s="4" t="inlineStr">
        <is>
          <t>Yes</t>
        </is>
      </c>
      <c r="M8" s="12">
        <f>IF(B8="","",B8-DAY(B8)+1)</f>
        <v/>
      </c>
      <c r="N8" s="7" t="inlineStr">
        <is>
          <t>Weekend lunch</t>
        </is>
      </c>
    </row>
    <row r="9">
      <c r="A9" s="4" t="inlineStr">
        <is>
          <t>T005</t>
        </is>
      </c>
      <c r="B9" s="8" t="n">
        <v>46034</v>
      </c>
      <c r="C9" s="4" t="inlineStr">
        <is>
          <t>Jennifer</t>
        </is>
      </c>
      <c r="D9" s="4" t="inlineStr">
        <is>
          <t>Allocation</t>
        </is>
      </c>
      <c r="E9" s="4" t="inlineStr">
        <is>
          <t>E004</t>
        </is>
      </c>
      <c r="F9" s="9">
        <f>IF(E9="","",IFERROR(VLOOKUP(E9,'Envelope Setup'!$A$5:$B$114,2,FALSE),"Unassigned"))</f>
        <v/>
      </c>
      <c r="G9" s="7" t="inlineStr">
        <is>
          <t>January utilities allocation</t>
        </is>
      </c>
      <c r="H9" s="4" t="inlineStr">
        <is>
          <t>Austin</t>
        </is>
      </c>
      <c r="I9" s="4" t="inlineStr">
        <is>
          <t>TX</t>
        </is>
      </c>
      <c r="J9" s="5" t="n">
        <v>425</v>
      </c>
      <c r="K9" s="4" t="inlineStr">
        <is>
          <t>Bank Transfer</t>
        </is>
      </c>
      <c r="L9" s="4" t="inlineStr">
        <is>
          <t>Yes</t>
        </is>
      </c>
      <c r="M9" s="10">
        <f>IF(B9="","",B9-DAY(B9)+1)</f>
        <v/>
      </c>
      <c r="N9" s="7" t="inlineStr">
        <is>
          <t>Utilities envelope funding</t>
        </is>
      </c>
    </row>
    <row r="10">
      <c r="A10" s="4" t="inlineStr">
        <is>
          <t>T006</t>
        </is>
      </c>
      <c r="B10" s="8" t="n">
        <v>46037</v>
      </c>
      <c r="C10" s="4" t="inlineStr">
        <is>
          <t>David</t>
        </is>
      </c>
      <c r="D10" s="4" t="inlineStr">
        <is>
          <t>Expense</t>
        </is>
      </c>
      <c r="E10" s="4" t="inlineStr">
        <is>
          <t>E005</t>
        </is>
      </c>
      <c r="F10" s="11">
        <f>IF(E10="","",IFERROR(VLOOKUP(E10,'Envelope Setup'!$A$5:$B$114,2,FALSE),"Unassigned"))</f>
        <v/>
      </c>
      <c r="G10" s="7" t="inlineStr">
        <is>
          <t>Target</t>
        </is>
      </c>
      <c r="H10" s="4" t="inlineStr">
        <is>
          <t>Columbus</t>
        </is>
      </c>
      <c r="I10" s="4" t="inlineStr">
        <is>
          <t>OH</t>
        </is>
      </c>
      <c r="J10" s="5" t="n">
        <v>67.90000000000001</v>
      </c>
      <c r="K10" s="4" t="inlineStr">
        <is>
          <t>Debit Card</t>
        </is>
      </c>
      <c r="L10" s="4" t="inlineStr">
        <is>
          <t>Yes</t>
        </is>
      </c>
      <c r="M10" s="12">
        <f>IF(B10="","",B10-DAY(B10)+1)</f>
        <v/>
      </c>
      <c r="N10" s="7" t="inlineStr">
        <is>
          <t>Personal care supplies</t>
        </is>
      </c>
    </row>
    <row r="11">
      <c r="A11" s="4" t="inlineStr">
        <is>
          <t>T007</t>
        </is>
      </c>
      <c r="B11" s="8" t="n">
        <v>46040</v>
      </c>
      <c r="C11" s="4" t="inlineStr">
        <is>
          <t>Sarah</t>
        </is>
      </c>
      <c r="D11" s="4" t="inlineStr">
        <is>
          <t>Expense</t>
        </is>
      </c>
      <c r="E11" s="4" t="inlineStr">
        <is>
          <t>E006</t>
        </is>
      </c>
      <c r="F11" s="9">
        <f>IF(E11="","",IFERROR(VLOOKUP(E11,'Envelope Setup'!$A$5:$B$114,2,FALSE),"Unassigned"))</f>
        <v/>
      </c>
      <c r="G11" s="7" t="inlineStr">
        <is>
          <t>AMC Theatres</t>
        </is>
      </c>
      <c r="H11" s="4" t="inlineStr">
        <is>
          <t>Phoenix</t>
        </is>
      </c>
      <c r="I11" s="4" t="inlineStr">
        <is>
          <t>AZ</t>
        </is>
      </c>
      <c r="J11" s="5" t="n">
        <v>45</v>
      </c>
      <c r="K11" s="4" t="inlineStr">
        <is>
          <t>Credit Card</t>
        </is>
      </c>
      <c r="L11" s="4" t="inlineStr">
        <is>
          <t>No</t>
        </is>
      </c>
      <c r="M11" s="10">
        <f>IF(B11="","",B11-DAY(B11)+1)</f>
        <v/>
      </c>
      <c r="N11" s="7" t="inlineStr">
        <is>
          <t>Movie tickets</t>
        </is>
      </c>
    </row>
    <row r="12">
      <c r="A12" s="4" t="inlineStr">
        <is>
          <t>T008</t>
        </is>
      </c>
      <c r="B12" s="8" t="n">
        <v>46043</v>
      </c>
      <c r="C12" s="4" t="inlineStr">
        <is>
          <t>Robert</t>
        </is>
      </c>
      <c r="D12" s="4" t="inlineStr">
        <is>
          <t>Expense</t>
        </is>
      </c>
      <c r="E12" s="4" t="inlineStr">
        <is>
          <t>E007</t>
        </is>
      </c>
      <c r="F12" s="11">
        <f>IF(E12="","",IFERROR(VLOOKUP(E12,'Envelope Setup'!$A$5:$B$114,2,FALSE),"Unassigned"))</f>
        <v/>
      </c>
      <c r="G12" s="7" t="inlineStr">
        <is>
          <t>Peachtree Medical Clinic</t>
        </is>
      </c>
      <c r="H12" s="4" t="inlineStr">
        <is>
          <t>Atlanta</t>
        </is>
      </c>
      <c r="I12" s="4" t="inlineStr">
        <is>
          <t>GA</t>
        </is>
      </c>
      <c r="J12" s="5" t="n">
        <v>120</v>
      </c>
      <c r="K12" s="4" t="inlineStr">
        <is>
          <t>Debit Card</t>
        </is>
      </c>
      <c r="L12" s="4" t="inlineStr">
        <is>
          <t>Yes</t>
        </is>
      </c>
      <c r="M12" s="12">
        <f>IF(B12="","",B12-DAY(B12)+1)</f>
        <v/>
      </c>
      <c r="N12" s="7" t="inlineStr">
        <is>
          <t>Medical copay</t>
        </is>
      </c>
    </row>
    <row r="13">
      <c r="A13" s="4" t="inlineStr">
        <is>
          <t>T009</t>
        </is>
      </c>
      <c r="B13" s="8" t="n">
        <v>46046</v>
      </c>
      <c r="C13" s="4" t="inlineStr">
        <is>
          <t>Ashley</t>
        </is>
      </c>
      <c r="D13" s="4" t="inlineStr">
        <is>
          <t>Expense</t>
        </is>
      </c>
      <c r="E13" s="4" t="inlineStr">
        <is>
          <t>E008</t>
        </is>
      </c>
      <c r="F13" s="9">
        <f>IF(E13="","",IFERROR(VLOOKUP(E13,'Envelope Setup'!$A$5:$B$114,2,FALSE),"Unassigned"))</f>
        <v/>
      </c>
      <c r="G13" s="7" t="inlineStr">
        <is>
          <t>Celebration Gifts</t>
        </is>
      </c>
      <c r="H13" s="4" t="inlineStr">
        <is>
          <t>Charlotte</t>
        </is>
      </c>
      <c r="I13" s="4" t="inlineStr">
        <is>
          <t>NC</t>
        </is>
      </c>
      <c r="J13" s="5" t="n">
        <v>75</v>
      </c>
      <c r="K13" s="4" t="inlineStr">
        <is>
          <t>Cash</t>
        </is>
      </c>
      <c r="L13" s="4" t="inlineStr">
        <is>
          <t>Yes</t>
        </is>
      </c>
      <c r="M13" s="10">
        <f>IF(B13="","",B13-DAY(B13)+1)</f>
        <v/>
      </c>
      <c r="N13" s="7" t="inlineStr">
        <is>
          <t>Birthday gift</t>
        </is>
      </c>
    </row>
    <row r="14">
      <c r="A14" s="4" t="n"/>
      <c r="B14" s="8" t="n"/>
      <c r="C14" s="4" t="n"/>
      <c r="D14" s="4" t="n"/>
      <c r="E14" s="4" t="n"/>
      <c r="F14" s="11">
        <f>IF(E14="","",IFERROR(VLOOKUP(E14,'Envelope Setup'!$A$5:$B$114,2,FALSE),"Unassigned"))</f>
        <v/>
      </c>
      <c r="G14" s="7" t="n"/>
      <c r="H14" s="4" t="n"/>
      <c r="I14" s="4" t="n"/>
      <c r="J14" s="5" t="n"/>
      <c r="K14" s="4" t="n"/>
      <c r="L14" s="4" t="n"/>
      <c r="M14" s="12">
        <f>IF(B14="","",B14-DAY(B14)+1)</f>
        <v/>
      </c>
      <c r="N14" s="7" t="n"/>
    </row>
    <row r="15">
      <c r="A15" s="4" t="n"/>
      <c r="B15" s="8" t="n"/>
      <c r="C15" s="4" t="n"/>
      <c r="D15" s="4" t="n"/>
      <c r="E15" s="4" t="n"/>
      <c r="F15" s="11">
        <f>IF(E15="","",IFERROR(VLOOKUP(E15,'Envelope Setup'!$A$5:$B$114,2,FALSE),"Unassigned"))</f>
        <v/>
      </c>
      <c r="G15" s="7" t="n"/>
      <c r="H15" s="4" t="n"/>
      <c r="I15" s="4" t="n"/>
      <c r="J15" s="5" t="n"/>
      <c r="K15" s="4" t="n"/>
      <c r="L15" s="4" t="n"/>
      <c r="M15" s="12">
        <f>IF(B15="","",B15-DAY(B15)+1)</f>
        <v/>
      </c>
      <c r="N15" s="7" t="n"/>
    </row>
    <row r="16">
      <c r="A16" s="4" t="n"/>
      <c r="B16" s="8" t="n"/>
      <c r="C16" s="4" t="n"/>
      <c r="D16" s="4" t="n"/>
      <c r="E16" s="4" t="n"/>
      <c r="F16" s="11">
        <f>IF(E16="","",IFERROR(VLOOKUP(E16,'Envelope Setup'!$A$5:$B$114,2,FALSE),"Unassigned"))</f>
        <v/>
      </c>
      <c r="G16" s="7" t="n"/>
      <c r="H16" s="4" t="n"/>
      <c r="I16" s="4" t="n"/>
      <c r="J16" s="5" t="n"/>
      <c r="K16" s="4" t="n"/>
      <c r="L16" s="4" t="n"/>
      <c r="M16" s="12">
        <f>IF(B16="","",B16-DAY(B16)+1)</f>
        <v/>
      </c>
      <c r="N16" s="7" t="n"/>
    </row>
    <row r="17">
      <c r="A17" s="4" t="n"/>
      <c r="B17" s="8" t="n"/>
      <c r="C17" s="4" t="n"/>
      <c r="D17" s="4" t="n"/>
      <c r="E17" s="4" t="n"/>
      <c r="F17" s="11">
        <f>IF(E17="","",IFERROR(VLOOKUP(E17,'Envelope Setup'!$A$5:$B$114,2,FALSE),"Unassigned"))</f>
        <v/>
      </c>
      <c r="G17" s="7" t="n"/>
      <c r="H17" s="4" t="n"/>
      <c r="I17" s="4" t="n"/>
      <c r="J17" s="5" t="n"/>
      <c r="K17" s="4" t="n"/>
      <c r="L17" s="4" t="n"/>
      <c r="M17" s="12">
        <f>IF(B17="","",B17-DAY(B17)+1)</f>
        <v/>
      </c>
      <c r="N17" s="7" t="n"/>
    </row>
    <row r="18">
      <c r="A18" s="4" t="n"/>
      <c r="B18" s="8" t="n"/>
      <c r="C18" s="4" t="n"/>
      <c r="D18" s="4" t="n"/>
      <c r="E18" s="4" t="n"/>
      <c r="F18" s="11">
        <f>IF(E18="","",IFERROR(VLOOKUP(E18,'Envelope Setup'!$A$5:$B$114,2,FALSE),"Unassigned"))</f>
        <v/>
      </c>
      <c r="G18" s="7" t="n"/>
      <c r="H18" s="4" t="n"/>
      <c r="I18" s="4" t="n"/>
      <c r="J18" s="5" t="n"/>
      <c r="K18" s="4" t="n"/>
      <c r="L18" s="4" t="n"/>
      <c r="M18" s="12">
        <f>IF(B18="","",B18-DAY(B18)+1)</f>
        <v/>
      </c>
      <c r="N18" s="7" t="n"/>
    </row>
    <row r="19">
      <c r="A19" s="4" t="n"/>
      <c r="B19" s="8" t="n"/>
      <c r="C19" s="4" t="n"/>
      <c r="D19" s="4" t="n"/>
      <c r="E19" s="4" t="n"/>
      <c r="F19" s="11">
        <f>IF(E19="","",IFERROR(VLOOKUP(E19,'Envelope Setup'!$A$5:$B$114,2,FALSE),"Unassigned"))</f>
        <v/>
      </c>
      <c r="G19" s="7" t="n"/>
      <c r="H19" s="4" t="n"/>
      <c r="I19" s="4" t="n"/>
      <c r="J19" s="5" t="n"/>
      <c r="K19" s="4" t="n"/>
      <c r="L19" s="4" t="n"/>
      <c r="M19" s="12">
        <f>IF(B19="","",B19-DAY(B19)+1)</f>
        <v/>
      </c>
      <c r="N19" s="7" t="n"/>
    </row>
    <row r="20">
      <c r="A20" s="4" t="n"/>
      <c r="B20" s="8" t="n"/>
      <c r="C20" s="4" t="n"/>
      <c r="D20" s="4" t="n"/>
      <c r="E20" s="4" t="n"/>
      <c r="F20" s="11">
        <f>IF(E20="","",IFERROR(VLOOKUP(E20,'Envelope Setup'!$A$5:$B$114,2,FALSE),"Unassigned"))</f>
        <v/>
      </c>
      <c r="G20" s="7" t="n"/>
      <c r="H20" s="4" t="n"/>
      <c r="I20" s="4" t="n"/>
      <c r="J20" s="5" t="n"/>
      <c r="K20" s="4" t="n"/>
      <c r="L20" s="4" t="n"/>
      <c r="M20" s="12">
        <f>IF(B20="","",B20-DAY(B20)+1)</f>
        <v/>
      </c>
      <c r="N20" s="7" t="n"/>
    </row>
    <row r="21">
      <c r="A21" s="4" t="n"/>
      <c r="B21" s="8" t="n"/>
      <c r="C21" s="4" t="n"/>
      <c r="D21" s="4" t="n"/>
      <c r="E21" s="4" t="n"/>
      <c r="F21" s="11">
        <f>IF(E21="","",IFERROR(VLOOKUP(E21,'Envelope Setup'!$A$5:$B$114,2,FALSE),"Unassigned"))</f>
        <v/>
      </c>
      <c r="G21" s="7" t="n"/>
      <c r="H21" s="4" t="n"/>
      <c r="I21" s="4" t="n"/>
      <c r="J21" s="5" t="n"/>
      <c r="K21" s="4" t="n"/>
      <c r="L21" s="4" t="n"/>
      <c r="M21" s="12">
        <f>IF(B21="","",B21-DAY(B21)+1)</f>
        <v/>
      </c>
      <c r="N21" s="7" t="n"/>
    </row>
    <row r="22">
      <c r="A22" s="4" t="n"/>
      <c r="B22" s="8" t="n"/>
      <c r="C22" s="4" t="n"/>
      <c r="D22" s="4" t="n"/>
      <c r="E22" s="4" t="n"/>
      <c r="F22" s="11">
        <f>IF(E22="","",IFERROR(VLOOKUP(E22,'Envelope Setup'!$A$5:$B$114,2,FALSE),"Unassigned"))</f>
        <v/>
      </c>
      <c r="G22" s="7" t="n"/>
      <c r="H22" s="4" t="n"/>
      <c r="I22" s="4" t="n"/>
      <c r="J22" s="5" t="n"/>
      <c r="K22" s="4" t="n"/>
      <c r="L22" s="4" t="n"/>
      <c r="M22" s="12">
        <f>IF(B22="","",B22-DAY(B22)+1)</f>
        <v/>
      </c>
      <c r="N22" s="7" t="n"/>
    </row>
    <row r="23">
      <c r="A23" s="4" t="n"/>
      <c r="B23" s="8" t="n"/>
      <c r="C23" s="4" t="n"/>
      <c r="D23" s="4" t="n"/>
      <c r="E23" s="4" t="n"/>
      <c r="F23" s="11">
        <f>IF(E23="","",IFERROR(VLOOKUP(E23,'Envelope Setup'!$A$5:$B$114,2,FALSE),"Unassigned"))</f>
        <v/>
      </c>
      <c r="G23" s="7" t="n"/>
      <c r="H23" s="4" t="n"/>
      <c r="I23" s="4" t="n"/>
      <c r="J23" s="5" t="n"/>
      <c r="K23" s="4" t="n"/>
      <c r="L23" s="4" t="n"/>
      <c r="M23" s="12">
        <f>IF(B23="","",B23-DAY(B23)+1)</f>
        <v/>
      </c>
      <c r="N23" s="7" t="n"/>
    </row>
    <row r="24">
      <c r="A24" s="4" t="n"/>
      <c r="B24" s="8" t="n"/>
      <c r="C24" s="4" t="n"/>
      <c r="D24" s="4" t="n"/>
      <c r="E24" s="4" t="n"/>
      <c r="F24" s="11">
        <f>IF(E24="","",IFERROR(VLOOKUP(E24,'Envelope Setup'!$A$5:$B$114,2,FALSE),"Unassigned"))</f>
        <v/>
      </c>
      <c r="G24" s="7" t="n"/>
      <c r="H24" s="4" t="n"/>
      <c r="I24" s="4" t="n"/>
      <c r="J24" s="5" t="n"/>
      <c r="K24" s="4" t="n"/>
      <c r="L24" s="4" t="n"/>
      <c r="M24" s="12">
        <f>IF(B24="","",B24-DAY(B24)+1)</f>
        <v/>
      </c>
      <c r="N24" s="7" t="n"/>
    </row>
    <row r="25">
      <c r="A25" s="4" t="n"/>
      <c r="B25" s="8" t="n"/>
      <c r="C25" s="4" t="n"/>
      <c r="D25" s="4" t="n"/>
      <c r="E25" s="4" t="n"/>
      <c r="F25" s="11">
        <f>IF(E25="","",IFERROR(VLOOKUP(E25,'Envelope Setup'!$A$5:$B$114,2,FALSE),"Unassigned"))</f>
        <v/>
      </c>
      <c r="G25" s="7" t="n"/>
      <c r="H25" s="4" t="n"/>
      <c r="I25" s="4" t="n"/>
      <c r="J25" s="5" t="n"/>
      <c r="K25" s="4" t="n"/>
      <c r="L25" s="4" t="n"/>
      <c r="M25" s="12">
        <f>IF(B25="","",B25-DAY(B25)+1)</f>
        <v/>
      </c>
      <c r="N25" s="7" t="n"/>
    </row>
    <row r="26">
      <c r="A26" s="4" t="n"/>
      <c r="B26" s="8" t="n"/>
      <c r="C26" s="4" t="n"/>
      <c r="D26" s="4" t="n"/>
      <c r="E26" s="4" t="n"/>
      <c r="F26" s="11">
        <f>IF(E26="","",IFERROR(VLOOKUP(E26,'Envelope Setup'!$A$5:$B$114,2,FALSE),"Unassigned"))</f>
        <v/>
      </c>
      <c r="G26" s="7" t="n"/>
      <c r="H26" s="4" t="n"/>
      <c r="I26" s="4" t="n"/>
      <c r="J26" s="5" t="n"/>
      <c r="K26" s="4" t="n"/>
      <c r="L26" s="4" t="n"/>
      <c r="M26" s="12">
        <f>IF(B26="","",B26-DAY(B26)+1)</f>
        <v/>
      </c>
      <c r="N26" s="7" t="n"/>
    </row>
    <row r="27">
      <c r="A27" s="4" t="n"/>
      <c r="B27" s="8" t="n"/>
      <c r="C27" s="4" t="n"/>
      <c r="D27" s="4" t="n"/>
      <c r="E27" s="4" t="n"/>
      <c r="F27" s="11">
        <f>IF(E27="","",IFERROR(VLOOKUP(E27,'Envelope Setup'!$A$5:$B$114,2,FALSE),"Unassigned"))</f>
        <v/>
      </c>
      <c r="G27" s="7" t="n"/>
      <c r="H27" s="4" t="n"/>
      <c r="I27" s="4" t="n"/>
      <c r="J27" s="5" t="n"/>
      <c r="K27" s="4" t="n"/>
      <c r="L27" s="4" t="n"/>
      <c r="M27" s="12">
        <f>IF(B27="","",B27-DAY(B27)+1)</f>
        <v/>
      </c>
      <c r="N27" s="7" t="n"/>
    </row>
    <row r="28">
      <c r="A28" s="4" t="n"/>
      <c r="B28" s="8" t="n"/>
      <c r="C28" s="4" t="n"/>
      <c r="D28" s="4" t="n"/>
      <c r="E28" s="4" t="n"/>
      <c r="F28" s="11">
        <f>IF(E28="","",IFERROR(VLOOKUP(E28,'Envelope Setup'!$A$5:$B$114,2,FALSE),"Unassigned"))</f>
        <v/>
      </c>
      <c r="G28" s="7" t="n"/>
      <c r="H28" s="4" t="n"/>
      <c r="I28" s="4" t="n"/>
      <c r="J28" s="5" t="n"/>
      <c r="K28" s="4" t="n"/>
      <c r="L28" s="4" t="n"/>
      <c r="M28" s="12">
        <f>IF(B28="","",B28-DAY(B28)+1)</f>
        <v/>
      </c>
      <c r="N28" s="7" t="n"/>
    </row>
    <row r="29">
      <c r="A29" s="4" t="n"/>
      <c r="B29" s="8" t="n"/>
      <c r="C29" s="4" t="n"/>
      <c r="D29" s="4" t="n"/>
      <c r="E29" s="4" t="n"/>
      <c r="F29" s="11">
        <f>IF(E29="","",IFERROR(VLOOKUP(E29,'Envelope Setup'!$A$5:$B$114,2,FALSE),"Unassigned"))</f>
        <v/>
      </c>
      <c r="G29" s="7" t="n"/>
      <c r="H29" s="4" t="n"/>
      <c r="I29" s="4" t="n"/>
      <c r="J29" s="5" t="n"/>
      <c r="K29" s="4" t="n"/>
      <c r="L29" s="4" t="n"/>
      <c r="M29" s="12">
        <f>IF(B29="","",B29-DAY(B29)+1)</f>
        <v/>
      </c>
      <c r="N29" s="7" t="n"/>
    </row>
    <row r="30">
      <c r="A30" s="4" t="n"/>
      <c r="B30" s="8" t="n"/>
      <c r="C30" s="4" t="n"/>
      <c r="D30" s="4" t="n"/>
      <c r="E30" s="4" t="n"/>
      <c r="F30" s="11">
        <f>IF(E30="","",IFERROR(VLOOKUP(E30,'Envelope Setup'!$A$5:$B$114,2,FALSE),"Unassigned"))</f>
        <v/>
      </c>
      <c r="G30" s="7" t="n"/>
      <c r="H30" s="4" t="n"/>
      <c r="I30" s="4" t="n"/>
      <c r="J30" s="5" t="n"/>
      <c r="K30" s="4" t="n"/>
      <c r="L30" s="4" t="n"/>
      <c r="M30" s="12">
        <f>IF(B30="","",B30-DAY(B30)+1)</f>
        <v/>
      </c>
      <c r="N30" s="7" t="n"/>
    </row>
    <row r="31">
      <c r="A31" s="4" t="n"/>
      <c r="B31" s="8" t="n"/>
      <c r="C31" s="4" t="n"/>
      <c r="D31" s="4" t="n"/>
      <c r="E31" s="4" t="n"/>
      <c r="F31" s="11">
        <f>IF(E31="","",IFERROR(VLOOKUP(E31,'Envelope Setup'!$A$5:$B$114,2,FALSE),"Unassigned"))</f>
        <v/>
      </c>
      <c r="G31" s="7" t="n"/>
      <c r="H31" s="4" t="n"/>
      <c r="I31" s="4" t="n"/>
      <c r="J31" s="5" t="n"/>
      <c r="K31" s="4" t="n"/>
      <c r="L31" s="4" t="n"/>
      <c r="M31" s="12">
        <f>IF(B31="","",B31-DAY(B31)+1)</f>
        <v/>
      </c>
      <c r="N31" s="7" t="n"/>
    </row>
    <row r="32">
      <c r="A32" s="4" t="n"/>
      <c r="B32" s="8" t="n"/>
      <c r="C32" s="4" t="n"/>
      <c r="D32" s="4" t="n"/>
      <c r="E32" s="4" t="n"/>
      <c r="F32" s="11">
        <f>IF(E32="","",IFERROR(VLOOKUP(E32,'Envelope Setup'!$A$5:$B$114,2,FALSE),"Unassigned"))</f>
        <v/>
      </c>
      <c r="G32" s="7" t="n"/>
      <c r="H32" s="4" t="n"/>
      <c r="I32" s="4" t="n"/>
      <c r="J32" s="5" t="n"/>
      <c r="K32" s="4" t="n"/>
      <c r="L32" s="4" t="n"/>
      <c r="M32" s="12">
        <f>IF(B32="","",B32-DAY(B32)+1)</f>
        <v/>
      </c>
      <c r="N32" s="7" t="n"/>
    </row>
    <row r="33">
      <c r="A33" s="4" t="n"/>
      <c r="B33" s="8" t="n"/>
      <c r="C33" s="4" t="n"/>
      <c r="D33" s="4" t="n"/>
      <c r="E33" s="4" t="n"/>
      <c r="F33" s="11">
        <f>IF(E33="","",IFERROR(VLOOKUP(E33,'Envelope Setup'!$A$5:$B$114,2,FALSE),"Unassigned"))</f>
        <v/>
      </c>
      <c r="G33" s="7" t="n"/>
      <c r="H33" s="4" t="n"/>
      <c r="I33" s="4" t="n"/>
      <c r="J33" s="5" t="n"/>
      <c r="K33" s="4" t="n"/>
      <c r="L33" s="4" t="n"/>
      <c r="M33" s="12">
        <f>IF(B33="","",B33-DAY(B33)+1)</f>
        <v/>
      </c>
      <c r="N33" s="7" t="n"/>
    </row>
    <row r="34">
      <c r="A34" s="4" t="n"/>
      <c r="B34" s="8" t="n"/>
      <c r="C34" s="4" t="n"/>
      <c r="D34" s="4" t="n"/>
      <c r="E34" s="4" t="n"/>
      <c r="F34" s="11">
        <f>IF(E34="","",IFERROR(VLOOKUP(E34,'Envelope Setup'!$A$5:$B$114,2,FALSE),"Unassigned"))</f>
        <v/>
      </c>
      <c r="G34" s="7" t="n"/>
      <c r="H34" s="4" t="n"/>
      <c r="I34" s="4" t="n"/>
      <c r="J34" s="5" t="n"/>
      <c r="K34" s="4" t="n"/>
      <c r="L34" s="4" t="n"/>
      <c r="M34" s="12">
        <f>IF(B34="","",B34-DAY(B34)+1)</f>
        <v/>
      </c>
      <c r="N34" s="7" t="n"/>
    </row>
    <row r="35">
      <c r="A35" s="4" t="n"/>
      <c r="B35" s="8" t="n"/>
      <c r="C35" s="4" t="n"/>
      <c r="D35" s="4" t="n"/>
      <c r="E35" s="4" t="n"/>
      <c r="F35" s="11">
        <f>IF(E35="","",IFERROR(VLOOKUP(E35,'Envelope Setup'!$A$5:$B$114,2,FALSE),"Unassigned"))</f>
        <v/>
      </c>
      <c r="G35" s="7" t="n"/>
      <c r="H35" s="4" t="n"/>
      <c r="I35" s="4" t="n"/>
      <c r="J35" s="5" t="n"/>
      <c r="K35" s="4" t="n"/>
      <c r="L35" s="4" t="n"/>
      <c r="M35" s="12">
        <f>IF(B35="","",B35-DAY(B35)+1)</f>
        <v/>
      </c>
      <c r="N35" s="7" t="n"/>
    </row>
    <row r="36">
      <c r="A36" s="4" t="n"/>
      <c r="B36" s="8" t="n"/>
      <c r="C36" s="4" t="n"/>
      <c r="D36" s="4" t="n"/>
      <c r="E36" s="4" t="n"/>
      <c r="F36" s="11">
        <f>IF(E36="","",IFERROR(VLOOKUP(E36,'Envelope Setup'!$A$5:$B$114,2,FALSE),"Unassigned"))</f>
        <v/>
      </c>
      <c r="G36" s="7" t="n"/>
      <c r="H36" s="4" t="n"/>
      <c r="I36" s="4" t="n"/>
      <c r="J36" s="5" t="n"/>
      <c r="K36" s="4" t="n"/>
      <c r="L36" s="4" t="n"/>
      <c r="M36" s="12">
        <f>IF(B36="","",B36-DAY(B36)+1)</f>
        <v/>
      </c>
      <c r="N36" s="7" t="n"/>
    </row>
    <row r="37">
      <c r="A37" s="4" t="n"/>
      <c r="B37" s="8" t="n"/>
      <c r="C37" s="4" t="n"/>
      <c r="D37" s="4" t="n"/>
      <c r="E37" s="4" t="n"/>
      <c r="F37" s="11">
        <f>IF(E37="","",IFERROR(VLOOKUP(E37,'Envelope Setup'!$A$5:$B$114,2,FALSE),"Unassigned"))</f>
        <v/>
      </c>
      <c r="G37" s="7" t="n"/>
      <c r="H37" s="4" t="n"/>
      <c r="I37" s="4" t="n"/>
      <c r="J37" s="5" t="n"/>
      <c r="K37" s="4" t="n"/>
      <c r="L37" s="4" t="n"/>
      <c r="M37" s="12">
        <f>IF(B37="","",B37-DAY(B37)+1)</f>
        <v/>
      </c>
      <c r="N37" s="7" t="n"/>
    </row>
    <row r="38">
      <c r="A38" s="4" t="n"/>
      <c r="B38" s="8" t="n"/>
      <c r="C38" s="4" t="n"/>
      <c r="D38" s="4" t="n"/>
      <c r="E38" s="4" t="n"/>
      <c r="F38" s="11">
        <f>IF(E38="","",IFERROR(VLOOKUP(E38,'Envelope Setup'!$A$5:$B$114,2,FALSE),"Unassigned"))</f>
        <v/>
      </c>
      <c r="G38" s="7" t="n"/>
      <c r="H38" s="4" t="n"/>
      <c r="I38" s="4" t="n"/>
      <c r="J38" s="5" t="n"/>
      <c r="K38" s="4" t="n"/>
      <c r="L38" s="4" t="n"/>
      <c r="M38" s="12">
        <f>IF(B38="","",B38-DAY(B38)+1)</f>
        <v/>
      </c>
      <c r="N38" s="7" t="n"/>
    </row>
    <row r="39">
      <c r="A39" s="4" t="n"/>
      <c r="B39" s="8" t="n"/>
      <c r="C39" s="4" t="n"/>
      <c r="D39" s="4" t="n"/>
      <c r="E39" s="4" t="n"/>
      <c r="F39" s="11">
        <f>IF(E39="","",IFERROR(VLOOKUP(E39,'Envelope Setup'!$A$5:$B$114,2,FALSE),"Unassigned"))</f>
        <v/>
      </c>
      <c r="G39" s="7" t="n"/>
      <c r="H39" s="4" t="n"/>
      <c r="I39" s="4" t="n"/>
      <c r="J39" s="5" t="n"/>
      <c r="K39" s="4" t="n"/>
      <c r="L39" s="4" t="n"/>
      <c r="M39" s="12">
        <f>IF(B39="","",B39-DAY(B39)+1)</f>
        <v/>
      </c>
      <c r="N39" s="7" t="n"/>
    </row>
    <row r="40">
      <c r="A40" s="4" t="n"/>
      <c r="B40" s="8" t="n"/>
      <c r="C40" s="4" t="n"/>
      <c r="D40" s="4" t="n"/>
      <c r="E40" s="4" t="n"/>
      <c r="F40" s="11">
        <f>IF(E40="","",IFERROR(VLOOKUP(E40,'Envelope Setup'!$A$5:$B$114,2,FALSE),"Unassigned"))</f>
        <v/>
      </c>
      <c r="G40" s="7" t="n"/>
      <c r="H40" s="4" t="n"/>
      <c r="I40" s="4" t="n"/>
      <c r="J40" s="5" t="n"/>
      <c r="K40" s="4" t="n"/>
      <c r="L40" s="4" t="n"/>
      <c r="M40" s="12">
        <f>IF(B40="","",B40-DAY(B40)+1)</f>
        <v/>
      </c>
      <c r="N40" s="7" t="n"/>
    </row>
    <row r="41">
      <c r="A41" s="4" t="n"/>
      <c r="B41" s="8" t="n"/>
      <c r="C41" s="4" t="n"/>
      <c r="D41" s="4" t="n"/>
      <c r="E41" s="4" t="n"/>
      <c r="F41" s="11">
        <f>IF(E41="","",IFERROR(VLOOKUP(E41,'Envelope Setup'!$A$5:$B$114,2,FALSE),"Unassigned"))</f>
        <v/>
      </c>
      <c r="G41" s="7" t="n"/>
      <c r="H41" s="4" t="n"/>
      <c r="I41" s="4" t="n"/>
      <c r="J41" s="5" t="n"/>
      <c r="K41" s="4" t="n"/>
      <c r="L41" s="4" t="n"/>
      <c r="M41" s="12">
        <f>IF(B41="","",B41-DAY(B41)+1)</f>
        <v/>
      </c>
      <c r="N41" s="7" t="n"/>
    </row>
    <row r="42">
      <c r="A42" s="4" t="n"/>
      <c r="B42" s="8" t="n"/>
      <c r="C42" s="4" t="n"/>
      <c r="D42" s="4" t="n"/>
      <c r="E42" s="4" t="n"/>
      <c r="F42" s="11">
        <f>IF(E42="","",IFERROR(VLOOKUP(E42,'Envelope Setup'!$A$5:$B$114,2,FALSE),"Unassigned"))</f>
        <v/>
      </c>
      <c r="G42" s="7" t="n"/>
      <c r="H42" s="4" t="n"/>
      <c r="I42" s="4" t="n"/>
      <c r="J42" s="5" t="n"/>
      <c r="K42" s="4" t="n"/>
      <c r="L42" s="4" t="n"/>
      <c r="M42" s="12">
        <f>IF(B42="","",B42-DAY(B42)+1)</f>
        <v/>
      </c>
      <c r="N42" s="7" t="n"/>
    </row>
    <row r="43">
      <c r="A43" s="4" t="n"/>
      <c r="B43" s="8" t="n"/>
      <c r="C43" s="4" t="n"/>
      <c r="D43" s="4" t="n"/>
      <c r="E43" s="4" t="n"/>
      <c r="F43" s="11">
        <f>IF(E43="","",IFERROR(VLOOKUP(E43,'Envelope Setup'!$A$5:$B$114,2,FALSE),"Unassigned"))</f>
        <v/>
      </c>
      <c r="G43" s="7" t="n"/>
      <c r="H43" s="4" t="n"/>
      <c r="I43" s="4" t="n"/>
      <c r="J43" s="5" t="n"/>
      <c r="K43" s="4" t="n"/>
      <c r="L43" s="4" t="n"/>
      <c r="M43" s="12">
        <f>IF(B43="","",B43-DAY(B43)+1)</f>
        <v/>
      </c>
      <c r="N43" s="7" t="n"/>
    </row>
    <row r="44">
      <c r="A44" s="4" t="n"/>
      <c r="B44" s="8" t="n"/>
      <c r="C44" s="4" t="n"/>
      <c r="D44" s="4" t="n"/>
      <c r="E44" s="4" t="n"/>
      <c r="F44" s="11">
        <f>IF(E44="","",IFERROR(VLOOKUP(E44,'Envelope Setup'!$A$5:$B$114,2,FALSE),"Unassigned"))</f>
        <v/>
      </c>
      <c r="G44" s="7" t="n"/>
      <c r="H44" s="4" t="n"/>
      <c r="I44" s="4" t="n"/>
      <c r="J44" s="5" t="n"/>
      <c r="K44" s="4" t="n"/>
      <c r="L44" s="4" t="n"/>
      <c r="M44" s="12">
        <f>IF(B44="","",B44-DAY(B44)+1)</f>
        <v/>
      </c>
      <c r="N44" s="7" t="n"/>
    </row>
    <row r="45">
      <c r="A45" s="4" t="n"/>
      <c r="B45" s="8" t="n"/>
      <c r="C45" s="4" t="n"/>
      <c r="D45" s="4" t="n"/>
      <c r="E45" s="4" t="n"/>
      <c r="F45" s="11">
        <f>IF(E45="","",IFERROR(VLOOKUP(E45,'Envelope Setup'!$A$5:$B$114,2,FALSE),"Unassigned"))</f>
        <v/>
      </c>
      <c r="G45" s="7" t="n"/>
      <c r="H45" s="4" t="n"/>
      <c r="I45" s="4" t="n"/>
      <c r="J45" s="5" t="n"/>
      <c r="K45" s="4" t="n"/>
      <c r="L45" s="4" t="n"/>
      <c r="M45" s="12">
        <f>IF(B45="","",B45-DAY(B45)+1)</f>
        <v/>
      </c>
      <c r="N45" s="7" t="n"/>
    </row>
    <row r="46">
      <c r="A46" s="4" t="n"/>
      <c r="B46" s="8" t="n"/>
      <c r="C46" s="4" t="n"/>
      <c r="D46" s="4" t="n"/>
      <c r="E46" s="4" t="n"/>
      <c r="F46" s="11">
        <f>IF(E46="","",IFERROR(VLOOKUP(E46,'Envelope Setup'!$A$5:$B$114,2,FALSE),"Unassigned"))</f>
        <v/>
      </c>
      <c r="G46" s="7" t="n"/>
      <c r="H46" s="4" t="n"/>
      <c r="I46" s="4" t="n"/>
      <c r="J46" s="5" t="n"/>
      <c r="K46" s="4" t="n"/>
      <c r="L46" s="4" t="n"/>
      <c r="M46" s="12">
        <f>IF(B46="","",B46-DAY(B46)+1)</f>
        <v/>
      </c>
      <c r="N46" s="7" t="n"/>
    </row>
    <row r="47">
      <c r="A47" s="4" t="n"/>
      <c r="B47" s="8" t="n"/>
      <c r="C47" s="4" t="n"/>
      <c r="D47" s="4" t="n"/>
      <c r="E47" s="4" t="n"/>
      <c r="F47" s="11">
        <f>IF(E47="","",IFERROR(VLOOKUP(E47,'Envelope Setup'!$A$5:$B$114,2,FALSE),"Unassigned"))</f>
        <v/>
      </c>
      <c r="G47" s="7" t="n"/>
      <c r="H47" s="4" t="n"/>
      <c r="I47" s="4" t="n"/>
      <c r="J47" s="5" t="n"/>
      <c r="K47" s="4" t="n"/>
      <c r="L47" s="4" t="n"/>
      <c r="M47" s="12">
        <f>IF(B47="","",B47-DAY(B47)+1)</f>
        <v/>
      </c>
      <c r="N47" s="7" t="n"/>
    </row>
    <row r="48">
      <c r="A48" s="4" t="n"/>
      <c r="B48" s="8" t="n"/>
      <c r="C48" s="4" t="n"/>
      <c r="D48" s="4" t="n"/>
      <c r="E48" s="4" t="n"/>
      <c r="F48" s="11">
        <f>IF(E48="","",IFERROR(VLOOKUP(E48,'Envelope Setup'!$A$5:$B$114,2,FALSE),"Unassigned"))</f>
        <v/>
      </c>
      <c r="G48" s="7" t="n"/>
      <c r="H48" s="4" t="n"/>
      <c r="I48" s="4" t="n"/>
      <c r="J48" s="5" t="n"/>
      <c r="K48" s="4" t="n"/>
      <c r="L48" s="4" t="n"/>
      <c r="M48" s="12">
        <f>IF(B48="","",B48-DAY(B48)+1)</f>
        <v/>
      </c>
      <c r="N48" s="7" t="n"/>
    </row>
    <row r="49">
      <c r="A49" s="4" t="n"/>
      <c r="B49" s="8" t="n"/>
      <c r="C49" s="4" t="n"/>
      <c r="D49" s="4" t="n"/>
      <c r="E49" s="4" t="n"/>
      <c r="F49" s="11">
        <f>IF(E49="","",IFERROR(VLOOKUP(E49,'Envelope Setup'!$A$5:$B$114,2,FALSE),"Unassigned"))</f>
        <v/>
      </c>
      <c r="G49" s="7" t="n"/>
      <c r="H49" s="4" t="n"/>
      <c r="I49" s="4" t="n"/>
      <c r="J49" s="5" t="n"/>
      <c r="K49" s="4" t="n"/>
      <c r="L49" s="4" t="n"/>
      <c r="M49" s="12">
        <f>IF(B49="","",B49-DAY(B49)+1)</f>
        <v/>
      </c>
      <c r="N49" s="7" t="n"/>
    </row>
    <row r="50">
      <c r="A50" s="4" t="n"/>
      <c r="B50" s="8" t="n"/>
      <c r="C50" s="4" t="n"/>
      <c r="D50" s="4" t="n"/>
      <c r="E50" s="4" t="n"/>
      <c r="F50" s="11">
        <f>IF(E50="","",IFERROR(VLOOKUP(E50,'Envelope Setup'!$A$5:$B$114,2,FALSE),"Unassigned"))</f>
        <v/>
      </c>
      <c r="G50" s="7" t="n"/>
      <c r="H50" s="4" t="n"/>
      <c r="I50" s="4" t="n"/>
      <c r="J50" s="5" t="n"/>
      <c r="K50" s="4" t="n"/>
      <c r="L50" s="4" t="n"/>
      <c r="M50" s="12">
        <f>IF(B50="","",B50-DAY(B50)+1)</f>
        <v/>
      </c>
      <c r="N50" s="7" t="n"/>
    </row>
    <row r="51">
      <c r="A51" s="4" t="n"/>
      <c r="B51" s="8" t="n"/>
      <c r="C51" s="4" t="n"/>
      <c r="D51" s="4" t="n"/>
      <c r="E51" s="4" t="n"/>
      <c r="F51" s="11">
        <f>IF(E51="","",IFERROR(VLOOKUP(E51,'Envelope Setup'!$A$5:$B$114,2,FALSE),"Unassigned"))</f>
        <v/>
      </c>
      <c r="G51" s="7" t="n"/>
      <c r="H51" s="4" t="n"/>
      <c r="I51" s="4" t="n"/>
      <c r="J51" s="5" t="n"/>
      <c r="K51" s="4" t="n"/>
      <c r="L51" s="4" t="n"/>
      <c r="M51" s="12">
        <f>IF(B51="","",B51-DAY(B51)+1)</f>
        <v/>
      </c>
      <c r="N51" s="7" t="n"/>
    </row>
    <row r="52">
      <c r="A52" s="4" t="n"/>
      <c r="B52" s="8" t="n"/>
      <c r="C52" s="4" t="n"/>
      <c r="D52" s="4" t="n"/>
      <c r="E52" s="4" t="n"/>
      <c r="F52" s="11">
        <f>IF(E52="","",IFERROR(VLOOKUP(E52,'Envelope Setup'!$A$5:$B$114,2,FALSE),"Unassigned"))</f>
        <v/>
      </c>
      <c r="G52" s="7" t="n"/>
      <c r="H52" s="4" t="n"/>
      <c r="I52" s="4" t="n"/>
      <c r="J52" s="5" t="n"/>
      <c r="K52" s="4" t="n"/>
      <c r="L52" s="4" t="n"/>
      <c r="M52" s="12">
        <f>IF(B52="","",B52-DAY(B52)+1)</f>
        <v/>
      </c>
      <c r="N52" s="7" t="n"/>
    </row>
    <row r="53">
      <c r="A53" s="4" t="n"/>
      <c r="B53" s="8" t="n"/>
      <c r="C53" s="4" t="n"/>
      <c r="D53" s="4" t="n"/>
      <c r="E53" s="4" t="n"/>
      <c r="F53" s="11">
        <f>IF(E53="","",IFERROR(VLOOKUP(E53,'Envelope Setup'!$A$5:$B$114,2,FALSE),"Unassigned"))</f>
        <v/>
      </c>
      <c r="G53" s="7" t="n"/>
      <c r="H53" s="4" t="n"/>
      <c r="I53" s="4" t="n"/>
      <c r="J53" s="5" t="n"/>
      <c r="K53" s="4" t="n"/>
      <c r="L53" s="4" t="n"/>
      <c r="M53" s="12">
        <f>IF(B53="","",B53-DAY(B53)+1)</f>
        <v/>
      </c>
      <c r="N53" s="7" t="n"/>
    </row>
    <row r="54">
      <c r="A54" s="4" t="n"/>
      <c r="B54" s="8" t="n"/>
      <c r="C54" s="4" t="n"/>
      <c r="D54" s="4" t="n"/>
      <c r="E54" s="4" t="n"/>
      <c r="F54" s="11">
        <f>IF(E54="","",IFERROR(VLOOKUP(E54,'Envelope Setup'!$A$5:$B$114,2,FALSE),"Unassigned"))</f>
        <v/>
      </c>
      <c r="G54" s="7" t="n"/>
      <c r="H54" s="4" t="n"/>
      <c r="I54" s="4" t="n"/>
      <c r="J54" s="5" t="n"/>
      <c r="K54" s="4" t="n"/>
      <c r="L54" s="4" t="n"/>
      <c r="M54" s="12">
        <f>IF(B54="","",B54-DAY(B54)+1)</f>
        <v/>
      </c>
      <c r="N54" s="7" t="n"/>
    </row>
    <row r="55">
      <c r="A55" s="4" t="n"/>
      <c r="B55" s="8" t="n"/>
      <c r="C55" s="4" t="n"/>
      <c r="D55" s="4" t="n"/>
      <c r="E55" s="4" t="n"/>
      <c r="F55" s="11">
        <f>IF(E55="","",IFERROR(VLOOKUP(E55,'Envelope Setup'!$A$5:$B$114,2,FALSE),"Unassigned"))</f>
        <v/>
      </c>
      <c r="G55" s="7" t="n"/>
      <c r="H55" s="4" t="n"/>
      <c r="I55" s="4" t="n"/>
      <c r="J55" s="5" t="n"/>
      <c r="K55" s="4" t="n"/>
      <c r="L55" s="4" t="n"/>
      <c r="M55" s="12">
        <f>IF(B55="","",B55-DAY(B55)+1)</f>
        <v/>
      </c>
      <c r="N55" s="7" t="n"/>
    </row>
    <row r="56">
      <c r="A56" s="4" t="n"/>
      <c r="B56" s="8" t="n"/>
      <c r="C56" s="4" t="n"/>
      <c r="D56" s="4" t="n"/>
      <c r="E56" s="4" t="n"/>
      <c r="F56" s="11">
        <f>IF(E56="","",IFERROR(VLOOKUP(E56,'Envelope Setup'!$A$5:$B$114,2,FALSE),"Unassigned"))</f>
        <v/>
      </c>
      <c r="G56" s="7" t="n"/>
      <c r="H56" s="4" t="n"/>
      <c r="I56" s="4" t="n"/>
      <c r="J56" s="5" t="n"/>
      <c r="K56" s="4" t="n"/>
      <c r="L56" s="4" t="n"/>
      <c r="M56" s="12">
        <f>IF(B56="","",B56-DAY(B56)+1)</f>
        <v/>
      </c>
      <c r="N56" s="7" t="n"/>
    </row>
    <row r="57">
      <c r="A57" s="4" t="n"/>
      <c r="B57" s="8" t="n"/>
      <c r="C57" s="4" t="n"/>
      <c r="D57" s="4" t="n"/>
      <c r="E57" s="4" t="n"/>
      <c r="F57" s="11">
        <f>IF(E57="","",IFERROR(VLOOKUP(E57,'Envelope Setup'!$A$5:$B$114,2,FALSE),"Unassigned"))</f>
        <v/>
      </c>
      <c r="G57" s="7" t="n"/>
      <c r="H57" s="4" t="n"/>
      <c r="I57" s="4" t="n"/>
      <c r="J57" s="5" t="n"/>
      <c r="K57" s="4" t="n"/>
      <c r="L57" s="4" t="n"/>
      <c r="M57" s="12">
        <f>IF(B57="","",B57-DAY(B57)+1)</f>
        <v/>
      </c>
      <c r="N57" s="7" t="n"/>
    </row>
    <row r="58">
      <c r="A58" s="4" t="n"/>
      <c r="B58" s="8" t="n"/>
      <c r="C58" s="4" t="n"/>
      <c r="D58" s="4" t="n"/>
      <c r="E58" s="4" t="n"/>
      <c r="F58" s="11">
        <f>IF(E58="","",IFERROR(VLOOKUP(E58,'Envelope Setup'!$A$5:$B$114,2,FALSE),"Unassigned"))</f>
        <v/>
      </c>
      <c r="G58" s="7" t="n"/>
      <c r="H58" s="4" t="n"/>
      <c r="I58" s="4" t="n"/>
      <c r="J58" s="5" t="n"/>
      <c r="K58" s="4" t="n"/>
      <c r="L58" s="4" t="n"/>
      <c r="M58" s="12">
        <f>IF(B58="","",B58-DAY(B58)+1)</f>
        <v/>
      </c>
      <c r="N58" s="7" t="n"/>
    </row>
    <row r="59">
      <c r="A59" s="4" t="n"/>
      <c r="B59" s="8" t="n"/>
      <c r="C59" s="4" t="n"/>
      <c r="D59" s="4" t="n"/>
      <c r="E59" s="4" t="n"/>
      <c r="F59" s="11">
        <f>IF(E59="","",IFERROR(VLOOKUP(E59,'Envelope Setup'!$A$5:$B$114,2,FALSE),"Unassigned"))</f>
        <v/>
      </c>
      <c r="G59" s="7" t="n"/>
      <c r="H59" s="4" t="n"/>
      <c r="I59" s="4" t="n"/>
      <c r="J59" s="5" t="n"/>
      <c r="K59" s="4" t="n"/>
      <c r="L59" s="4" t="n"/>
      <c r="M59" s="12">
        <f>IF(B59="","",B59-DAY(B59)+1)</f>
        <v/>
      </c>
      <c r="N59" s="7" t="n"/>
    </row>
    <row r="60">
      <c r="A60" s="4" t="n"/>
      <c r="B60" s="8" t="n"/>
      <c r="C60" s="4" t="n"/>
      <c r="D60" s="4" t="n"/>
      <c r="E60" s="4" t="n"/>
      <c r="F60" s="11">
        <f>IF(E60="","",IFERROR(VLOOKUP(E60,'Envelope Setup'!$A$5:$B$114,2,FALSE),"Unassigned"))</f>
        <v/>
      </c>
      <c r="G60" s="7" t="n"/>
      <c r="H60" s="4" t="n"/>
      <c r="I60" s="4" t="n"/>
      <c r="J60" s="5" t="n"/>
      <c r="K60" s="4" t="n"/>
      <c r="L60" s="4" t="n"/>
      <c r="M60" s="12">
        <f>IF(B60="","",B60-DAY(B60)+1)</f>
        <v/>
      </c>
      <c r="N60" s="7" t="n"/>
    </row>
    <row r="61">
      <c r="A61" s="4" t="n"/>
      <c r="B61" s="8" t="n"/>
      <c r="C61" s="4" t="n"/>
      <c r="D61" s="4" t="n"/>
      <c r="E61" s="4" t="n"/>
      <c r="F61" s="11">
        <f>IF(E61="","",IFERROR(VLOOKUP(E61,'Envelope Setup'!$A$5:$B$114,2,FALSE),"Unassigned"))</f>
        <v/>
      </c>
      <c r="G61" s="7" t="n"/>
      <c r="H61" s="4" t="n"/>
      <c r="I61" s="4" t="n"/>
      <c r="J61" s="5" t="n"/>
      <c r="K61" s="4" t="n"/>
      <c r="L61" s="4" t="n"/>
      <c r="M61" s="12">
        <f>IF(B61="","",B61-DAY(B61)+1)</f>
        <v/>
      </c>
      <c r="N61" s="7" t="n"/>
    </row>
    <row r="62">
      <c r="A62" s="4" t="n"/>
      <c r="B62" s="8" t="n"/>
      <c r="C62" s="4" t="n"/>
      <c r="D62" s="4" t="n"/>
      <c r="E62" s="4" t="n"/>
      <c r="F62" s="11">
        <f>IF(E62="","",IFERROR(VLOOKUP(E62,'Envelope Setup'!$A$5:$B$114,2,FALSE),"Unassigned"))</f>
        <v/>
      </c>
      <c r="G62" s="7" t="n"/>
      <c r="H62" s="4" t="n"/>
      <c r="I62" s="4" t="n"/>
      <c r="J62" s="5" t="n"/>
      <c r="K62" s="4" t="n"/>
      <c r="L62" s="4" t="n"/>
      <c r="M62" s="12">
        <f>IF(B62="","",B62-DAY(B62)+1)</f>
        <v/>
      </c>
      <c r="N62" s="7" t="n"/>
    </row>
    <row r="63">
      <c r="A63" s="4" t="n"/>
      <c r="B63" s="8" t="n"/>
      <c r="C63" s="4" t="n"/>
      <c r="D63" s="4" t="n"/>
      <c r="E63" s="4" t="n"/>
      <c r="F63" s="11">
        <f>IF(E63="","",IFERROR(VLOOKUP(E63,'Envelope Setup'!$A$5:$B$114,2,FALSE),"Unassigned"))</f>
        <v/>
      </c>
      <c r="G63" s="7" t="n"/>
      <c r="H63" s="4" t="n"/>
      <c r="I63" s="4" t="n"/>
      <c r="J63" s="5" t="n"/>
      <c r="K63" s="4" t="n"/>
      <c r="L63" s="4" t="n"/>
      <c r="M63" s="12">
        <f>IF(B63="","",B63-DAY(B63)+1)</f>
        <v/>
      </c>
      <c r="N63" s="7" t="n"/>
    </row>
    <row r="64">
      <c r="A64" s="4" t="n"/>
      <c r="B64" s="8" t="n"/>
      <c r="C64" s="4" t="n"/>
      <c r="D64" s="4" t="n"/>
      <c r="E64" s="4" t="n"/>
      <c r="F64" s="11">
        <f>IF(E64="","",IFERROR(VLOOKUP(E64,'Envelope Setup'!$A$5:$B$114,2,FALSE),"Unassigned"))</f>
        <v/>
      </c>
      <c r="G64" s="7" t="n"/>
      <c r="H64" s="4" t="n"/>
      <c r="I64" s="4" t="n"/>
      <c r="J64" s="5" t="n"/>
      <c r="K64" s="4" t="n"/>
      <c r="L64" s="4" t="n"/>
      <c r="M64" s="12">
        <f>IF(B64="","",B64-DAY(B64)+1)</f>
        <v/>
      </c>
      <c r="N64" s="7" t="n"/>
    </row>
    <row r="65">
      <c r="A65" s="4" t="n"/>
      <c r="B65" s="8" t="n"/>
      <c r="C65" s="4" t="n"/>
      <c r="D65" s="4" t="n"/>
      <c r="E65" s="4" t="n"/>
      <c r="F65" s="11">
        <f>IF(E65="","",IFERROR(VLOOKUP(E65,'Envelope Setup'!$A$5:$B$114,2,FALSE),"Unassigned"))</f>
        <v/>
      </c>
      <c r="G65" s="7" t="n"/>
      <c r="H65" s="4" t="n"/>
      <c r="I65" s="4" t="n"/>
      <c r="J65" s="5" t="n"/>
      <c r="K65" s="4" t="n"/>
      <c r="L65" s="4" t="n"/>
      <c r="M65" s="12">
        <f>IF(B65="","",B65-DAY(B65)+1)</f>
        <v/>
      </c>
      <c r="N65" s="7" t="n"/>
    </row>
    <row r="66">
      <c r="A66" s="4" t="n"/>
      <c r="B66" s="8" t="n"/>
      <c r="C66" s="4" t="n"/>
      <c r="D66" s="4" t="n"/>
      <c r="E66" s="4" t="n"/>
      <c r="F66" s="11">
        <f>IF(E66="","",IFERROR(VLOOKUP(E66,'Envelope Setup'!$A$5:$B$114,2,FALSE),"Unassigned"))</f>
        <v/>
      </c>
      <c r="G66" s="7" t="n"/>
      <c r="H66" s="4" t="n"/>
      <c r="I66" s="4" t="n"/>
      <c r="J66" s="5" t="n"/>
      <c r="K66" s="4" t="n"/>
      <c r="L66" s="4" t="n"/>
      <c r="M66" s="12">
        <f>IF(B66="","",B66-DAY(B66)+1)</f>
        <v/>
      </c>
      <c r="N66" s="7" t="n"/>
    </row>
    <row r="67">
      <c r="A67" s="4" t="n"/>
      <c r="B67" s="8" t="n"/>
      <c r="C67" s="4" t="n"/>
      <c r="D67" s="4" t="n"/>
      <c r="E67" s="4" t="n"/>
      <c r="F67" s="11">
        <f>IF(E67="","",IFERROR(VLOOKUP(E67,'Envelope Setup'!$A$5:$B$114,2,FALSE),"Unassigned"))</f>
        <v/>
      </c>
      <c r="G67" s="7" t="n"/>
      <c r="H67" s="4" t="n"/>
      <c r="I67" s="4" t="n"/>
      <c r="J67" s="5" t="n"/>
      <c r="K67" s="4" t="n"/>
      <c r="L67" s="4" t="n"/>
      <c r="M67" s="12">
        <f>IF(B67="","",B67-DAY(B67)+1)</f>
        <v/>
      </c>
      <c r="N67" s="7" t="n"/>
    </row>
    <row r="68">
      <c r="A68" s="4" t="n"/>
      <c r="B68" s="8" t="n"/>
      <c r="C68" s="4" t="n"/>
      <c r="D68" s="4" t="n"/>
      <c r="E68" s="4" t="n"/>
      <c r="F68" s="11">
        <f>IF(E68="","",IFERROR(VLOOKUP(E68,'Envelope Setup'!$A$5:$B$114,2,FALSE),"Unassigned"))</f>
        <v/>
      </c>
      <c r="G68" s="7" t="n"/>
      <c r="H68" s="4" t="n"/>
      <c r="I68" s="4" t="n"/>
      <c r="J68" s="5" t="n"/>
      <c r="K68" s="4" t="n"/>
      <c r="L68" s="4" t="n"/>
      <c r="M68" s="12">
        <f>IF(B68="","",B68-DAY(B68)+1)</f>
        <v/>
      </c>
      <c r="N68" s="7" t="n"/>
    </row>
    <row r="69">
      <c r="A69" s="4" t="n"/>
      <c r="B69" s="8" t="n"/>
      <c r="C69" s="4" t="n"/>
      <c r="D69" s="4" t="n"/>
      <c r="E69" s="4" t="n"/>
      <c r="F69" s="11">
        <f>IF(E69="","",IFERROR(VLOOKUP(E69,'Envelope Setup'!$A$5:$B$114,2,FALSE),"Unassigned"))</f>
        <v/>
      </c>
      <c r="G69" s="7" t="n"/>
      <c r="H69" s="4" t="n"/>
      <c r="I69" s="4" t="n"/>
      <c r="J69" s="5" t="n"/>
      <c r="K69" s="4" t="n"/>
      <c r="L69" s="4" t="n"/>
      <c r="M69" s="12">
        <f>IF(B69="","",B69-DAY(B69)+1)</f>
        <v/>
      </c>
      <c r="N69" s="7" t="n"/>
    </row>
    <row r="70">
      <c r="A70" s="4" t="n"/>
      <c r="B70" s="8" t="n"/>
      <c r="C70" s="4" t="n"/>
      <c r="D70" s="4" t="n"/>
      <c r="E70" s="4" t="n"/>
      <c r="F70" s="11">
        <f>IF(E70="","",IFERROR(VLOOKUP(E70,'Envelope Setup'!$A$5:$B$114,2,FALSE),"Unassigned"))</f>
        <v/>
      </c>
      <c r="G70" s="7" t="n"/>
      <c r="H70" s="4" t="n"/>
      <c r="I70" s="4" t="n"/>
      <c r="J70" s="5" t="n"/>
      <c r="K70" s="4" t="n"/>
      <c r="L70" s="4" t="n"/>
      <c r="M70" s="12">
        <f>IF(B70="","",B70-DAY(B70)+1)</f>
        <v/>
      </c>
      <c r="N70" s="7" t="n"/>
    </row>
    <row r="71">
      <c r="A71" s="4" t="n"/>
      <c r="B71" s="8" t="n"/>
      <c r="C71" s="4" t="n"/>
      <c r="D71" s="4" t="n"/>
      <c r="E71" s="4" t="n"/>
      <c r="F71" s="11">
        <f>IF(E71="","",IFERROR(VLOOKUP(E71,'Envelope Setup'!$A$5:$B$114,2,FALSE),"Unassigned"))</f>
        <v/>
      </c>
      <c r="G71" s="7" t="n"/>
      <c r="H71" s="4" t="n"/>
      <c r="I71" s="4" t="n"/>
      <c r="J71" s="5" t="n"/>
      <c r="K71" s="4" t="n"/>
      <c r="L71" s="4" t="n"/>
      <c r="M71" s="12">
        <f>IF(B71="","",B71-DAY(B71)+1)</f>
        <v/>
      </c>
      <c r="N71" s="7" t="n"/>
    </row>
    <row r="72">
      <c r="A72" s="4" t="n"/>
      <c r="B72" s="8" t="n"/>
      <c r="C72" s="4" t="n"/>
      <c r="D72" s="4" t="n"/>
      <c r="E72" s="4" t="n"/>
      <c r="F72" s="11">
        <f>IF(E72="","",IFERROR(VLOOKUP(E72,'Envelope Setup'!$A$5:$B$114,2,FALSE),"Unassigned"))</f>
        <v/>
      </c>
      <c r="G72" s="7" t="n"/>
      <c r="H72" s="4" t="n"/>
      <c r="I72" s="4" t="n"/>
      <c r="J72" s="5" t="n"/>
      <c r="K72" s="4" t="n"/>
      <c r="L72" s="4" t="n"/>
      <c r="M72" s="12">
        <f>IF(B72="","",B72-DAY(B72)+1)</f>
        <v/>
      </c>
      <c r="N72" s="7" t="n"/>
    </row>
    <row r="73">
      <c r="A73" s="4" t="n"/>
      <c r="B73" s="8" t="n"/>
      <c r="C73" s="4" t="n"/>
      <c r="D73" s="4" t="n"/>
      <c r="E73" s="4" t="n"/>
      <c r="F73" s="11">
        <f>IF(E73="","",IFERROR(VLOOKUP(E73,'Envelope Setup'!$A$5:$B$114,2,FALSE),"Unassigned"))</f>
        <v/>
      </c>
      <c r="G73" s="7" t="n"/>
      <c r="H73" s="4" t="n"/>
      <c r="I73" s="4" t="n"/>
      <c r="J73" s="5" t="n"/>
      <c r="K73" s="4" t="n"/>
      <c r="L73" s="4" t="n"/>
      <c r="M73" s="12">
        <f>IF(B73="","",B73-DAY(B73)+1)</f>
        <v/>
      </c>
      <c r="N73" s="7" t="n"/>
    </row>
    <row r="74">
      <c r="A74" s="4" t="n"/>
      <c r="B74" s="8" t="n"/>
      <c r="C74" s="4" t="n"/>
      <c r="D74" s="4" t="n"/>
      <c r="E74" s="4" t="n"/>
      <c r="F74" s="11">
        <f>IF(E74="","",IFERROR(VLOOKUP(E74,'Envelope Setup'!$A$5:$B$114,2,FALSE),"Unassigned"))</f>
        <v/>
      </c>
      <c r="G74" s="7" t="n"/>
      <c r="H74" s="4" t="n"/>
      <c r="I74" s="4" t="n"/>
      <c r="J74" s="5" t="n"/>
      <c r="K74" s="4" t="n"/>
      <c r="L74" s="4" t="n"/>
      <c r="M74" s="12">
        <f>IF(B74="","",B74-DAY(B74)+1)</f>
        <v/>
      </c>
      <c r="N74" s="7" t="n"/>
    </row>
    <row r="75">
      <c r="A75" s="4" t="n"/>
      <c r="B75" s="8" t="n"/>
      <c r="C75" s="4" t="n"/>
      <c r="D75" s="4" t="n"/>
      <c r="E75" s="4" t="n"/>
      <c r="F75" s="11">
        <f>IF(E75="","",IFERROR(VLOOKUP(E75,'Envelope Setup'!$A$5:$B$114,2,FALSE),"Unassigned"))</f>
        <v/>
      </c>
      <c r="G75" s="7" t="n"/>
      <c r="H75" s="4" t="n"/>
      <c r="I75" s="4" t="n"/>
      <c r="J75" s="5" t="n"/>
      <c r="K75" s="4" t="n"/>
      <c r="L75" s="4" t="n"/>
      <c r="M75" s="12">
        <f>IF(B75="","",B75-DAY(B75)+1)</f>
        <v/>
      </c>
      <c r="N75" s="7" t="n"/>
    </row>
    <row r="76">
      <c r="A76" s="4" t="n"/>
      <c r="B76" s="8" t="n"/>
      <c r="C76" s="4" t="n"/>
      <c r="D76" s="4" t="n"/>
      <c r="E76" s="4" t="n"/>
      <c r="F76" s="11">
        <f>IF(E76="","",IFERROR(VLOOKUP(E76,'Envelope Setup'!$A$5:$B$114,2,FALSE),"Unassigned"))</f>
        <v/>
      </c>
      <c r="G76" s="7" t="n"/>
      <c r="H76" s="4" t="n"/>
      <c r="I76" s="4" t="n"/>
      <c r="J76" s="5" t="n"/>
      <c r="K76" s="4" t="n"/>
      <c r="L76" s="4" t="n"/>
      <c r="M76" s="12">
        <f>IF(B76="","",B76-DAY(B76)+1)</f>
        <v/>
      </c>
      <c r="N76" s="7" t="n"/>
    </row>
    <row r="77">
      <c r="A77" s="4" t="n"/>
      <c r="B77" s="8" t="n"/>
      <c r="C77" s="4" t="n"/>
      <c r="D77" s="4" t="n"/>
      <c r="E77" s="4" t="n"/>
      <c r="F77" s="11">
        <f>IF(E77="","",IFERROR(VLOOKUP(E77,'Envelope Setup'!$A$5:$B$114,2,FALSE),"Unassigned"))</f>
        <v/>
      </c>
      <c r="G77" s="7" t="n"/>
      <c r="H77" s="4" t="n"/>
      <c r="I77" s="4" t="n"/>
      <c r="J77" s="5" t="n"/>
      <c r="K77" s="4" t="n"/>
      <c r="L77" s="4" t="n"/>
      <c r="M77" s="12">
        <f>IF(B77="","",B77-DAY(B77)+1)</f>
        <v/>
      </c>
      <c r="N77" s="7" t="n"/>
    </row>
    <row r="78">
      <c r="A78" s="4" t="n"/>
      <c r="B78" s="8" t="n"/>
      <c r="C78" s="4" t="n"/>
      <c r="D78" s="4" t="n"/>
      <c r="E78" s="4" t="n"/>
      <c r="F78" s="11">
        <f>IF(E78="","",IFERROR(VLOOKUP(E78,'Envelope Setup'!$A$5:$B$114,2,FALSE),"Unassigned"))</f>
        <v/>
      </c>
      <c r="G78" s="7" t="n"/>
      <c r="H78" s="4" t="n"/>
      <c r="I78" s="4" t="n"/>
      <c r="J78" s="5" t="n"/>
      <c r="K78" s="4" t="n"/>
      <c r="L78" s="4" t="n"/>
      <c r="M78" s="12">
        <f>IF(B78="","",B78-DAY(B78)+1)</f>
        <v/>
      </c>
      <c r="N78" s="7" t="n"/>
    </row>
    <row r="79">
      <c r="A79" s="4" t="n"/>
      <c r="B79" s="8" t="n"/>
      <c r="C79" s="4" t="n"/>
      <c r="D79" s="4" t="n"/>
      <c r="E79" s="4" t="n"/>
      <c r="F79" s="11">
        <f>IF(E79="","",IFERROR(VLOOKUP(E79,'Envelope Setup'!$A$5:$B$114,2,FALSE),"Unassigned"))</f>
        <v/>
      </c>
      <c r="G79" s="7" t="n"/>
      <c r="H79" s="4" t="n"/>
      <c r="I79" s="4" t="n"/>
      <c r="J79" s="5" t="n"/>
      <c r="K79" s="4" t="n"/>
      <c r="L79" s="4" t="n"/>
      <c r="M79" s="12">
        <f>IF(B79="","",B79-DAY(B79)+1)</f>
        <v/>
      </c>
      <c r="N79" s="7" t="n"/>
    </row>
    <row r="80">
      <c r="A80" s="4" t="n"/>
      <c r="B80" s="8" t="n"/>
      <c r="C80" s="4" t="n"/>
      <c r="D80" s="4" t="n"/>
      <c r="E80" s="4" t="n"/>
      <c r="F80" s="11">
        <f>IF(E80="","",IFERROR(VLOOKUP(E80,'Envelope Setup'!$A$5:$B$114,2,FALSE),"Unassigned"))</f>
        <v/>
      </c>
      <c r="G80" s="7" t="n"/>
      <c r="H80" s="4" t="n"/>
      <c r="I80" s="4" t="n"/>
      <c r="J80" s="5" t="n"/>
      <c r="K80" s="4" t="n"/>
      <c r="L80" s="4" t="n"/>
      <c r="M80" s="12">
        <f>IF(B80="","",B80-DAY(B80)+1)</f>
        <v/>
      </c>
      <c r="N80" s="7" t="n"/>
    </row>
    <row r="81">
      <c r="A81" s="4" t="n"/>
      <c r="B81" s="8" t="n"/>
      <c r="C81" s="4" t="n"/>
      <c r="D81" s="4" t="n"/>
      <c r="E81" s="4" t="n"/>
      <c r="F81" s="11">
        <f>IF(E81="","",IFERROR(VLOOKUP(E81,'Envelope Setup'!$A$5:$B$114,2,FALSE),"Unassigned"))</f>
        <v/>
      </c>
      <c r="G81" s="7" t="n"/>
      <c r="H81" s="4" t="n"/>
      <c r="I81" s="4" t="n"/>
      <c r="J81" s="5" t="n"/>
      <c r="K81" s="4" t="n"/>
      <c r="L81" s="4" t="n"/>
      <c r="M81" s="12">
        <f>IF(B81="","",B81-DAY(B81)+1)</f>
        <v/>
      </c>
      <c r="N81" s="7" t="n"/>
    </row>
    <row r="82">
      <c r="A82" s="4" t="n"/>
      <c r="B82" s="8" t="n"/>
      <c r="C82" s="4" t="n"/>
      <c r="D82" s="4" t="n"/>
      <c r="E82" s="4" t="n"/>
      <c r="F82" s="11">
        <f>IF(E82="","",IFERROR(VLOOKUP(E82,'Envelope Setup'!$A$5:$B$114,2,FALSE),"Unassigned"))</f>
        <v/>
      </c>
      <c r="G82" s="7" t="n"/>
      <c r="H82" s="4" t="n"/>
      <c r="I82" s="4" t="n"/>
      <c r="J82" s="5" t="n"/>
      <c r="K82" s="4" t="n"/>
      <c r="L82" s="4" t="n"/>
      <c r="M82" s="12">
        <f>IF(B82="","",B82-DAY(B82)+1)</f>
        <v/>
      </c>
      <c r="N82" s="7" t="n"/>
    </row>
    <row r="83">
      <c r="A83" s="4" t="n"/>
      <c r="B83" s="8" t="n"/>
      <c r="C83" s="4" t="n"/>
      <c r="D83" s="4" t="n"/>
      <c r="E83" s="4" t="n"/>
      <c r="F83" s="11">
        <f>IF(E83="","",IFERROR(VLOOKUP(E83,'Envelope Setup'!$A$5:$B$114,2,FALSE),"Unassigned"))</f>
        <v/>
      </c>
      <c r="G83" s="7" t="n"/>
      <c r="H83" s="4" t="n"/>
      <c r="I83" s="4" t="n"/>
      <c r="J83" s="5" t="n"/>
      <c r="K83" s="4" t="n"/>
      <c r="L83" s="4" t="n"/>
      <c r="M83" s="12">
        <f>IF(B83="","",B83-DAY(B83)+1)</f>
        <v/>
      </c>
      <c r="N83" s="7" t="n"/>
    </row>
    <row r="84">
      <c r="A84" s="4" t="n"/>
      <c r="B84" s="8" t="n"/>
      <c r="C84" s="4" t="n"/>
      <c r="D84" s="4" t="n"/>
      <c r="E84" s="4" t="n"/>
      <c r="F84" s="11">
        <f>IF(E84="","",IFERROR(VLOOKUP(E84,'Envelope Setup'!$A$5:$B$114,2,FALSE),"Unassigned"))</f>
        <v/>
      </c>
      <c r="G84" s="7" t="n"/>
      <c r="H84" s="4" t="n"/>
      <c r="I84" s="4" t="n"/>
      <c r="J84" s="5" t="n"/>
      <c r="K84" s="4" t="n"/>
      <c r="L84" s="4" t="n"/>
      <c r="M84" s="12">
        <f>IF(B84="","",B84-DAY(B84)+1)</f>
        <v/>
      </c>
      <c r="N84" s="7" t="n"/>
    </row>
    <row r="85">
      <c r="A85" s="4" t="n"/>
      <c r="B85" s="8" t="n"/>
      <c r="C85" s="4" t="n"/>
      <c r="D85" s="4" t="n"/>
      <c r="E85" s="4" t="n"/>
      <c r="F85" s="11">
        <f>IF(E85="","",IFERROR(VLOOKUP(E85,'Envelope Setup'!$A$5:$B$114,2,FALSE),"Unassigned"))</f>
        <v/>
      </c>
      <c r="G85" s="7" t="n"/>
      <c r="H85" s="4" t="n"/>
      <c r="I85" s="4" t="n"/>
      <c r="J85" s="5" t="n"/>
      <c r="K85" s="4" t="n"/>
      <c r="L85" s="4" t="n"/>
      <c r="M85" s="12">
        <f>IF(B85="","",B85-DAY(B85)+1)</f>
        <v/>
      </c>
      <c r="N85" s="7" t="n"/>
    </row>
    <row r="86">
      <c r="A86" s="4" t="n"/>
      <c r="B86" s="8" t="n"/>
      <c r="C86" s="4" t="n"/>
      <c r="D86" s="4" t="n"/>
      <c r="E86" s="4" t="n"/>
      <c r="F86" s="11">
        <f>IF(E86="","",IFERROR(VLOOKUP(E86,'Envelope Setup'!$A$5:$B$114,2,FALSE),"Unassigned"))</f>
        <v/>
      </c>
      <c r="G86" s="7" t="n"/>
      <c r="H86" s="4" t="n"/>
      <c r="I86" s="4" t="n"/>
      <c r="J86" s="5" t="n"/>
      <c r="K86" s="4" t="n"/>
      <c r="L86" s="4" t="n"/>
      <c r="M86" s="12">
        <f>IF(B86="","",B86-DAY(B86)+1)</f>
        <v/>
      </c>
      <c r="N86" s="7" t="n"/>
    </row>
    <row r="87">
      <c r="A87" s="4" t="n"/>
      <c r="B87" s="8" t="n"/>
      <c r="C87" s="4" t="n"/>
      <c r="D87" s="4" t="n"/>
      <c r="E87" s="4" t="n"/>
      <c r="F87" s="11">
        <f>IF(E87="","",IFERROR(VLOOKUP(E87,'Envelope Setup'!$A$5:$B$114,2,FALSE),"Unassigned"))</f>
        <v/>
      </c>
      <c r="G87" s="7" t="n"/>
      <c r="H87" s="4" t="n"/>
      <c r="I87" s="4" t="n"/>
      <c r="J87" s="5" t="n"/>
      <c r="K87" s="4" t="n"/>
      <c r="L87" s="4" t="n"/>
      <c r="M87" s="12">
        <f>IF(B87="","",B87-DAY(B87)+1)</f>
        <v/>
      </c>
      <c r="N87" s="7" t="n"/>
    </row>
    <row r="88">
      <c r="A88" s="4" t="n"/>
      <c r="B88" s="8" t="n"/>
      <c r="C88" s="4" t="n"/>
      <c r="D88" s="4" t="n"/>
      <c r="E88" s="4" t="n"/>
      <c r="F88" s="11">
        <f>IF(E88="","",IFERROR(VLOOKUP(E88,'Envelope Setup'!$A$5:$B$114,2,FALSE),"Unassigned"))</f>
        <v/>
      </c>
      <c r="G88" s="7" t="n"/>
      <c r="H88" s="4" t="n"/>
      <c r="I88" s="4" t="n"/>
      <c r="J88" s="5" t="n"/>
      <c r="K88" s="4" t="n"/>
      <c r="L88" s="4" t="n"/>
      <c r="M88" s="12">
        <f>IF(B88="","",B88-DAY(B88)+1)</f>
        <v/>
      </c>
      <c r="N88" s="7" t="n"/>
    </row>
    <row r="89">
      <c r="A89" s="4" t="n"/>
      <c r="B89" s="8" t="n"/>
      <c r="C89" s="4" t="n"/>
      <c r="D89" s="4" t="n"/>
      <c r="E89" s="4" t="n"/>
      <c r="F89" s="11">
        <f>IF(E89="","",IFERROR(VLOOKUP(E89,'Envelope Setup'!$A$5:$B$114,2,FALSE),"Unassigned"))</f>
        <v/>
      </c>
      <c r="G89" s="7" t="n"/>
      <c r="H89" s="4" t="n"/>
      <c r="I89" s="4" t="n"/>
      <c r="J89" s="5" t="n"/>
      <c r="K89" s="4" t="n"/>
      <c r="L89" s="4" t="n"/>
      <c r="M89" s="12">
        <f>IF(B89="","",B89-DAY(B89)+1)</f>
        <v/>
      </c>
      <c r="N89" s="7" t="n"/>
    </row>
    <row r="90">
      <c r="A90" s="4" t="n"/>
      <c r="B90" s="8" t="n"/>
      <c r="C90" s="4" t="n"/>
      <c r="D90" s="4" t="n"/>
      <c r="E90" s="4" t="n"/>
      <c r="F90" s="11">
        <f>IF(E90="","",IFERROR(VLOOKUP(E90,'Envelope Setup'!$A$5:$B$114,2,FALSE),"Unassigned"))</f>
        <v/>
      </c>
      <c r="G90" s="7" t="n"/>
      <c r="H90" s="4" t="n"/>
      <c r="I90" s="4" t="n"/>
      <c r="J90" s="5" t="n"/>
      <c r="K90" s="4" t="n"/>
      <c r="L90" s="4" t="n"/>
      <c r="M90" s="12">
        <f>IF(B90="","",B90-DAY(B90)+1)</f>
        <v/>
      </c>
      <c r="N90" s="7" t="n"/>
    </row>
    <row r="91">
      <c r="A91" s="4" t="n"/>
      <c r="B91" s="8" t="n"/>
      <c r="C91" s="4" t="n"/>
      <c r="D91" s="4" t="n"/>
      <c r="E91" s="4" t="n"/>
      <c r="F91" s="11">
        <f>IF(E91="","",IFERROR(VLOOKUP(E91,'Envelope Setup'!$A$5:$B$114,2,FALSE),"Unassigned"))</f>
        <v/>
      </c>
      <c r="G91" s="7" t="n"/>
      <c r="H91" s="4" t="n"/>
      <c r="I91" s="4" t="n"/>
      <c r="J91" s="5" t="n"/>
      <c r="K91" s="4" t="n"/>
      <c r="L91" s="4" t="n"/>
      <c r="M91" s="12">
        <f>IF(B91="","",B91-DAY(B91)+1)</f>
        <v/>
      </c>
      <c r="N91" s="7" t="n"/>
    </row>
    <row r="92">
      <c r="A92" s="4" t="n"/>
      <c r="B92" s="8" t="n"/>
      <c r="C92" s="4" t="n"/>
      <c r="D92" s="4" t="n"/>
      <c r="E92" s="4" t="n"/>
      <c r="F92" s="11">
        <f>IF(E92="","",IFERROR(VLOOKUP(E92,'Envelope Setup'!$A$5:$B$114,2,FALSE),"Unassigned"))</f>
        <v/>
      </c>
      <c r="G92" s="7" t="n"/>
      <c r="H92" s="4" t="n"/>
      <c r="I92" s="4" t="n"/>
      <c r="J92" s="5" t="n"/>
      <c r="K92" s="4" t="n"/>
      <c r="L92" s="4" t="n"/>
      <c r="M92" s="12">
        <f>IF(B92="","",B92-DAY(B92)+1)</f>
        <v/>
      </c>
      <c r="N92" s="7" t="n"/>
    </row>
    <row r="93">
      <c r="A93" s="4" t="n"/>
      <c r="B93" s="8" t="n"/>
      <c r="C93" s="4" t="n"/>
      <c r="D93" s="4" t="n"/>
      <c r="E93" s="4" t="n"/>
      <c r="F93" s="11">
        <f>IF(E93="","",IFERROR(VLOOKUP(E93,'Envelope Setup'!$A$5:$B$114,2,FALSE),"Unassigned"))</f>
        <v/>
      </c>
      <c r="G93" s="7" t="n"/>
      <c r="H93" s="4" t="n"/>
      <c r="I93" s="4" t="n"/>
      <c r="J93" s="5" t="n"/>
      <c r="K93" s="4" t="n"/>
      <c r="L93" s="4" t="n"/>
      <c r="M93" s="12">
        <f>IF(B93="","",B93-DAY(B93)+1)</f>
        <v/>
      </c>
      <c r="N93" s="7" t="n"/>
    </row>
    <row r="94">
      <c r="A94" s="4" t="n"/>
      <c r="B94" s="8" t="n"/>
      <c r="C94" s="4" t="n"/>
      <c r="D94" s="4" t="n"/>
      <c r="E94" s="4" t="n"/>
      <c r="F94" s="11">
        <f>IF(E94="","",IFERROR(VLOOKUP(E94,'Envelope Setup'!$A$5:$B$114,2,FALSE),"Unassigned"))</f>
        <v/>
      </c>
      <c r="G94" s="7" t="n"/>
      <c r="H94" s="4" t="n"/>
      <c r="I94" s="4" t="n"/>
      <c r="J94" s="5" t="n"/>
      <c r="K94" s="4" t="n"/>
      <c r="L94" s="4" t="n"/>
      <c r="M94" s="12">
        <f>IF(B94="","",B94-DAY(B94)+1)</f>
        <v/>
      </c>
      <c r="N94" s="7" t="n"/>
    </row>
    <row r="95">
      <c r="A95" s="4" t="n"/>
      <c r="B95" s="8" t="n"/>
      <c r="C95" s="4" t="n"/>
      <c r="D95" s="4" t="n"/>
      <c r="E95" s="4" t="n"/>
      <c r="F95" s="11">
        <f>IF(E95="","",IFERROR(VLOOKUP(E95,'Envelope Setup'!$A$5:$B$114,2,FALSE),"Unassigned"))</f>
        <v/>
      </c>
      <c r="G95" s="7" t="n"/>
      <c r="H95" s="4" t="n"/>
      <c r="I95" s="4" t="n"/>
      <c r="J95" s="5" t="n"/>
      <c r="K95" s="4" t="n"/>
      <c r="L95" s="4" t="n"/>
      <c r="M95" s="12">
        <f>IF(B95="","",B95-DAY(B95)+1)</f>
        <v/>
      </c>
      <c r="N95" s="7" t="n"/>
    </row>
    <row r="96">
      <c r="A96" s="4" t="n"/>
      <c r="B96" s="8" t="n"/>
      <c r="C96" s="4" t="n"/>
      <c r="D96" s="4" t="n"/>
      <c r="E96" s="4" t="n"/>
      <c r="F96" s="11">
        <f>IF(E96="","",IFERROR(VLOOKUP(E96,'Envelope Setup'!$A$5:$B$114,2,FALSE),"Unassigned"))</f>
        <v/>
      </c>
      <c r="G96" s="7" t="n"/>
      <c r="H96" s="4" t="n"/>
      <c r="I96" s="4" t="n"/>
      <c r="J96" s="5" t="n"/>
      <c r="K96" s="4" t="n"/>
      <c r="L96" s="4" t="n"/>
      <c r="M96" s="12">
        <f>IF(B96="","",B96-DAY(B96)+1)</f>
        <v/>
      </c>
      <c r="N96" s="7" t="n"/>
    </row>
    <row r="97">
      <c r="A97" s="4" t="n"/>
      <c r="B97" s="8" t="n"/>
      <c r="C97" s="4" t="n"/>
      <c r="D97" s="4" t="n"/>
      <c r="E97" s="4" t="n"/>
      <c r="F97" s="11">
        <f>IF(E97="","",IFERROR(VLOOKUP(E97,'Envelope Setup'!$A$5:$B$114,2,FALSE),"Unassigned"))</f>
        <v/>
      </c>
      <c r="G97" s="7" t="n"/>
      <c r="H97" s="4" t="n"/>
      <c r="I97" s="4" t="n"/>
      <c r="J97" s="5" t="n"/>
      <c r="K97" s="4" t="n"/>
      <c r="L97" s="4" t="n"/>
      <c r="M97" s="12">
        <f>IF(B97="","",B97-DAY(B97)+1)</f>
        <v/>
      </c>
      <c r="N97" s="7" t="n"/>
    </row>
    <row r="98">
      <c r="A98" s="4" t="n"/>
      <c r="B98" s="8" t="n"/>
      <c r="C98" s="4" t="n"/>
      <c r="D98" s="4" t="n"/>
      <c r="E98" s="4" t="n"/>
      <c r="F98" s="11">
        <f>IF(E98="","",IFERROR(VLOOKUP(E98,'Envelope Setup'!$A$5:$B$114,2,FALSE),"Unassigned"))</f>
        <v/>
      </c>
      <c r="G98" s="7" t="n"/>
      <c r="H98" s="4" t="n"/>
      <c r="I98" s="4" t="n"/>
      <c r="J98" s="5" t="n"/>
      <c r="K98" s="4" t="n"/>
      <c r="L98" s="4" t="n"/>
      <c r="M98" s="12">
        <f>IF(B98="","",B98-DAY(B98)+1)</f>
        <v/>
      </c>
      <c r="N98" s="7" t="n"/>
    </row>
    <row r="99">
      <c r="A99" s="4" t="n"/>
      <c r="B99" s="8" t="n"/>
      <c r="C99" s="4" t="n"/>
      <c r="D99" s="4" t="n"/>
      <c r="E99" s="4" t="n"/>
      <c r="F99" s="11">
        <f>IF(E99="","",IFERROR(VLOOKUP(E99,'Envelope Setup'!$A$5:$B$114,2,FALSE),"Unassigned"))</f>
        <v/>
      </c>
      <c r="G99" s="7" t="n"/>
      <c r="H99" s="4" t="n"/>
      <c r="I99" s="4" t="n"/>
      <c r="J99" s="5" t="n"/>
      <c r="K99" s="4" t="n"/>
      <c r="L99" s="4" t="n"/>
      <c r="M99" s="12">
        <f>IF(B99="","",B99-DAY(B99)+1)</f>
        <v/>
      </c>
      <c r="N99" s="7" t="n"/>
    </row>
    <row r="100">
      <c r="A100" s="4" t="n"/>
      <c r="B100" s="8" t="n"/>
      <c r="C100" s="4" t="n"/>
      <c r="D100" s="4" t="n"/>
      <c r="E100" s="4" t="n"/>
      <c r="F100" s="11">
        <f>IF(E100="","",IFERROR(VLOOKUP(E100,'Envelope Setup'!$A$5:$B$114,2,FALSE),"Unassigned"))</f>
        <v/>
      </c>
      <c r="G100" s="7" t="n"/>
      <c r="H100" s="4" t="n"/>
      <c r="I100" s="4" t="n"/>
      <c r="J100" s="5" t="n"/>
      <c r="K100" s="4" t="n"/>
      <c r="L100" s="4" t="n"/>
      <c r="M100" s="12">
        <f>IF(B100="","",B100-DAY(B100)+1)</f>
        <v/>
      </c>
      <c r="N100" s="7" t="n"/>
    </row>
    <row r="101">
      <c r="A101" s="4" t="n"/>
      <c r="B101" s="8" t="n"/>
      <c r="C101" s="4" t="n"/>
      <c r="D101" s="4" t="n"/>
      <c r="E101" s="4" t="n"/>
      <c r="F101" s="11">
        <f>IF(E101="","",IFERROR(VLOOKUP(E101,'Envelope Setup'!$A$5:$B$114,2,FALSE),"Unassigned"))</f>
        <v/>
      </c>
      <c r="G101" s="7" t="n"/>
      <c r="H101" s="4" t="n"/>
      <c r="I101" s="4" t="n"/>
      <c r="J101" s="5" t="n"/>
      <c r="K101" s="4" t="n"/>
      <c r="L101" s="4" t="n"/>
      <c r="M101" s="12">
        <f>IF(B101="","",B101-DAY(B101)+1)</f>
        <v/>
      </c>
      <c r="N101" s="7" t="n"/>
    </row>
    <row r="102">
      <c r="A102" s="4" t="n"/>
      <c r="B102" s="8" t="n"/>
      <c r="C102" s="4" t="n"/>
      <c r="D102" s="4" t="n"/>
      <c r="E102" s="4" t="n"/>
      <c r="F102" s="11">
        <f>IF(E102="","",IFERROR(VLOOKUP(E102,'Envelope Setup'!$A$5:$B$114,2,FALSE),"Unassigned"))</f>
        <v/>
      </c>
      <c r="G102" s="7" t="n"/>
      <c r="H102" s="4" t="n"/>
      <c r="I102" s="4" t="n"/>
      <c r="J102" s="5" t="n"/>
      <c r="K102" s="4" t="n"/>
      <c r="L102" s="4" t="n"/>
      <c r="M102" s="12">
        <f>IF(B102="","",B102-DAY(B102)+1)</f>
        <v/>
      </c>
      <c r="N102" s="7" t="n"/>
    </row>
    <row r="103">
      <c r="A103" s="4" t="n"/>
      <c r="B103" s="8" t="n"/>
      <c r="C103" s="4" t="n"/>
      <c r="D103" s="4" t="n"/>
      <c r="E103" s="4" t="n"/>
      <c r="F103" s="11">
        <f>IF(E103="","",IFERROR(VLOOKUP(E103,'Envelope Setup'!$A$5:$B$114,2,FALSE),"Unassigned"))</f>
        <v/>
      </c>
      <c r="G103" s="7" t="n"/>
      <c r="H103" s="4" t="n"/>
      <c r="I103" s="4" t="n"/>
      <c r="J103" s="5" t="n"/>
      <c r="K103" s="4" t="n"/>
      <c r="L103" s="4" t="n"/>
      <c r="M103" s="12">
        <f>IF(B103="","",B103-DAY(B103)+1)</f>
        <v/>
      </c>
      <c r="N103" s="7" t="n"/>
    </row>
    <row r="104">
      <c r="A104" s="4" t="n"/>
      <c r="B104" s="8" t="n"/>
      <c r="C104" s="4" t="n"/>
      <c r="D104" s="4" t="n"/>
      <c r="E104" s="4" t="n"/>
      <c r="F104" s="11">
        <f>IF(E104="","",IFERROR(VLOOKUP(E104,'Envelope Setup'!$A$5:$B$114,2,FALSE),"Unassigned"))</f>
        <v/>
      </c>
      <c r="G104" s="7" t="n"/>
      <c r="H104" s="4" t="n"/>
      <c r="I104" s="4" t="n"/>
      <c r="J104" s="5" t="n"/>
      <c r="K104" s="4" t="n"/>
      <c r="L104" s="4" t="n"/>
      <c r="M104" s="12">
        <f>IF(B104="","",B104-DAY(B104)+1)</f>
        <v/>
      </c>
      <c r="N104" s="7" t="n"/>
    </row>
    <row r="105">
      <c r="A105" s="4" t="n"/>
      <c r="B105" s="8" t="n"/>
      <c r="C105" s="4" t="n"/>
      <c r="D105" s="4" t="n"/>
      <c r="E105" s="4" t="n"/>
      <c r="F105" s="11">
        <f>IF(E105="","",IFERROR(VLOOKUP(E105,'Envelope Setup'!$A$5:$B$114,2,FALSE),"Unassigned"))</f>
        <v/>
      </c>
      <c r="G105" s="7" t="n"/>
      <c r="H105" s="4" t="n"/>
      <c r="I105" s="4" t="n"/>
      <c r="J105" s="5" t="n"/>
      <c r="K105" s="4" t="n"/>
      <c r="L105" s="4" t="n"/>
      <c r="M105" s="12">
        <f>IF(B105="","",B105-DAY(B105)+1)</f>
        <v/>
      </c>
      <c r="N105" s="7" t="n"/>
    </row>
    <row r="106">
      <c r="A106" s="4" t="n"/>
      <c r="B106" s="8" t="n"/>
      <c r="C106" s="4" t="n"/>
      <c r="D106" s="4" t="n"/>
      <c r="E106" s="4" t="n"/>
      <c r="F106" s="11">
        <f>IF(E106="","",IFERROR(VLOOKUP(E106,'Envelope Setup'!$A$5:$B$114,2,FALSE),"Unassigned"))</f>
        <v/>
      </c>
      <c r="G106" s="7" t="n"/>
      <c r="H106" s="4" t="n"/>
      <c r="I106" s="4" t="n"/>
      <c r="J106" s="5" t="n"/>
      <c r="K106" s="4" t="n"/>
      <c r="L106" s="4" t="n"/>
      <c r="M106" s="12">
        <f>IF(B106="","",B106-DAY(B106)+1)</f>
        <v/>
      </c>
      <c r="N106" s="7" t="n"/>
    </row>
    <row r="107">
      <c r="A107" s="4" t="n"/>
      <c r="B107" s="8" t="n"/>
      <c r="C107" s="4" t="n"/>
      <c r="D107" s="4" t="n"/>
      <c r="E107" s="4" t="n"/>
      <c r="F107" s="11">
        <f>IF(E107="","",IFERROR(VLOOKUP(E107,'Envelope Setup'!$A$5:$B$114,2,FALSE),"Unassigned"))</f>
        <v/>
      </c>
      <c r="G107" s="7" t="n"/>
      <c r="H107" s="4" t="n"/>
      <c r="I107" s="4" t="n"/>
      <c r="J107" s="5" t="n"/>
      <c r="K107" s="4" t="n"/>
      <c r="L107" s="4" t="n"/>
      <c r="M107" s="12">
        <f>IF(B107="","",B107-DAY(B107)+1)</f>
        <v/>
      </c>
      <c r="N107" s="7" t="n"/>
    </row>
    <row r="108">
      <c r="A108" s="4" t="n"/>
      <c r="B108" s="8" t="n"/>
      <c r="C108" s="4" t="n"/>
      <c r="D108" s="4" t="n"/>
      <c r="E108" s="4" t="n"/>
      <c r="F108" s="11">
        <f>IF(E108="","",IFERROR(VLOOKUP(E108,'Envelope Setup'!$A$5:$B$114,2,FALSE),"Unassigned"))</f>
        <v/>
      </c>
      <c r="G108" s="7" t="n"/>
      <c r="H108" s="4" t="n"/>
      <c r="I108" s="4" t="n"/>
      <c r="J108" s="5" t="n"/>
      <c r="K108" s="4" t="n"/>
      <c r="L108" s="4" t="n"/>
      <c r="M108" s="12">
        <f>IF(B108="","",B108-DAY(B108)+1)</f>
        <v/>
      </c>
      <c r="N108" s="7" t="n"/>
    </row>
    <row r="109">
      <c r="A109" s="4" t="n"/>
      <c r="B109" s="8" t="n"/>
      <c r="C109" s="4" t="n"/>
      <c r="D109" s="4" t="n"/>
      <c r="E109" s="4" t="n"/>
      <c r="F109" s="11">
        <f>IF(E109="","",IFERROR(VLOOKUP(E109,'Envelope Setup'!$A$5:$B$114,2,FALSE),"Unassigned"))</f>
        <v/>
      </c>
      <c r="G109" s="7" t="n"/>
      <c r="H109" s="4" t="n"/>
      <c r="I109" s="4" t="n"/>
      <c r="J109" s="5" t="n"/>
      <c r="K109" s="4" t="n"/>
      <c r="L109" s="4" t="n"/>
      <c r="M109" s="12">
        <f>IF(B109="","",B109-DAY(B109)+1)</f>
        <v/>
      </c>
      <c r="N109" s="7" t="n"/>
    </row>
    <row r="110">
      <c r="A110" s="4" t="n"/>
      <c r="B110" s="8" t="n"/>
      <c r="C110" s="4" t="n"/>
      <c r="D110" s="4" t="n"/>
      <c r="E110" s="4" t="n"/>
      <c r="F110" s="11">
        <f>IF(E110="","",IFERROR(VLOOKUP(E110,'Envelope Setup'!$A$5:$B$114,2,FALSE),"Unassigned"))</f>
        <v/>
      </c>
      <c r="G110" s="7" t="n"/>
      <c r="H110" s="4" t="n"/>
      <c r="I110" s="4" t="n"/>
      <c r="J110" s="5" t="n"/>
      <c r="K110" s="4" t="n"/>
      <c r="L110" s="4" t="n"/>
      <c r="M110" s="12">
        <f>IF(B110="","",B110-DAY(B110)+1)</f>
        <v/>
      </c>
      <c r="N110" s="7" t="n"/>
    </row>
    <row r="111">
      <c r="A111" s="4" t="n"/>
      <c r="B111" s="8" t="n"/>
      <c r="C111" s="4" t="n"/>
      <c r="D111" s="4" t="n"/>
      <c r="E111" s="4" t="n"/>
      <c r="F111" s="11">
        <f>IF(E111="","",IFERROR(VLOOKUP(E111,'Envelope Setup'!$A$5:$B$114,2,FALSE),"Unassigned"))</f>
        <v/>
      </c>
      <c r="G111" s="7" t="n"/>
      <c r="H111" s="4" t="n"/>
      <c r="I111" s="4" t="n"/>
      <c r="J111" s="5" t="n"/>
      <c r="K111" s="4" t="n"/>
      <c r="L111" s="4" t="n"/>
      <c r="M111" s="12">
        <f>IF(B111="","",B111-DAY(B111)+1)</f>
        <v/>
      </c>
      <c r="N111" s="7" t="n"/>
    </row>
    <row r="112">
      <c r="A112" s="4" t="n"/>
      <c r="B112" s="8" t="n"/>
      <c r="C112" s="4" t="n"/>
      <c r="D112" s="4" t="n"/>
      <c r="E112" s="4" t="n"/>
      <c r="F112" s="11">
        <f>IF(E112="","",IFERROR(VLOOKUP(E112,'Envelope Setup'!$A$5:$B$114,2,FALSE),"Unassigned"))</f>
        <v/>
      </c>
      <c r="G112" s="7" t="n"/>
      <c r="H112" s="4" t="n"/>
      <c r="I112" s="4" t="n"/>
      <c r="J112" s="5" t="n"/>
      <c r="K112" s="4" t="n"/>
      <c r="L112" s="4" t="n"/>
      <c r="M112" s="12">
        <f>IF(B112="","",B112-DAY(B112)+1)</f>
        <v/>
      </c>
      <c r="N112" s="7" t="n"/>
    </row>
    <row r="113">
      <c r="A113" s="4" t="n"/>
      <c r="B113" s="8" t="n"/>
      <c r="C113" s="4" t="n"/>
      <c r="D113" s="4" t="n"/>
      <c r="E113" s="4" t="n"/>
      <c r="F113" s="11">
        <f>IF(E113="","",IFERROR(VLOOKUP(E113,'Envelope Setup'!$A$5:$B$114,2,FALSE),"Unassigned"))</f>
        <v/>
      </c>
      <c r="G113" s="7" t="n"/>
      <c r="H113" s="4" t="n"/>
      <c r="I113" s="4" t="n"/>
      <c r="J113" s="5" t="n"/>
      <c r="K113" s="4" t="n"/>
      <c r="L113" s="4" t="n"/>
      <c r="M113" s="12">
        <f>IF(B113="","",B113-DAY(B113)+1)</f>
        <v/>
      </c>
      <c r="N113" s="7" t="n"/>
    </row>
    <row r="114">
      <c r="A114" s="4" t="n"/>
      <c r="B114" s="8" t="n"/>
      <c r="C114" s="4" t="n"/>
      <c r="D114" s="4" t="n"/>
      <c r="E114" s="4" t="n"/>
      <c r="F114" s="11">
        <f>IF(E114="","",IFERROR(VLOOKUP(E114,'Envelope Setup'!$A$5:$B$114,2,FALSE),"Unassigned"))</f>
        <v/>
      </c>
      <c r="G114" s="7" t="n"/>
      <c r="H114" s="4" t="n"/>
      <c r="I114" s="4" t="n"/>
      <c r="J114" s="5" t="n"/>
      <c r="K114" s="4" t="n"/>
      <c r="L114" s="4" t="n"/>
      <c r="M114" s="12">
        <f>IF(B114="","",B114-DAY(B114)+1)</f>
        <v/>
      </c>
      <c r="N114" s="7" t="n"/>
    </row>
  </sheetData>
  <autoFilter ref="A4:N114"/>
  <mergeCells count="1">
    <mergeCell ref="A1:N1"/>
  </mergeCells>
  <conditionalFormatting sqref="L5:L114">
    <cfRule type="expression" priority="1" dxfId="0" stopIfTrue="1">
      <formula>L5="No"</formula>
    </cfRule>
  </conditionalFormatting>
  <dataValidations count="6">
    <dataValidation sqref="C5:C114" showErrorMessage="1" showInputMessage="1" allowBlank="1" type="list">
      <formula1>"Michael,Jennifer,James,Emily,David,Sarah,Robert,Ashley"</formula1>
    </dataValidation>
    <dataValidation sqref="D5:D114" showErrorMessage="1" showInputMessage="1" allowBlank="1" type="list">
      <formula1>"Allocation,Expense,Adjustment"</formula1>
    </dataValidation>
    <dataValidation sqref="E5:E114" showErrorMessage="1" showInputMessage="1" allowBlank="1" type="list">
      <formula1>='Envelope Setup'!$A$5:$A$114</formula1>
    </dataValidation>
    <dataValidation sqref="K5:K114" showErrorMessage="1" showInputMessage="1" allowBlank="1" type="list">
      <formula1>"Cash,Debit Card,Credit Card,Bank Transfer"</formula1>
    </dataValidation>
    <dataValidation sqref="L5:L114" showErrorMessage="1" showInputMessage="1" allowBlank="1" type="list">
      <formula1>"Yes,No"</formula1>
    </dataValidation>
    <dataValidation sqref="J5:J114" showErrorMessage="1" showInputMessage="1" allowBlank="1" type="decimal" operator="greaterThanOrEqual">
      <formula1>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0F766E"/>
    <outlinePr summaryBelow="1" summaryRight="1"/>
    <pageSetUpPr/>
  </sheetPr>
  <dimension ref="A1:Q130"/>
  <sheetViews>
    <sheetView showGridLines="0" workbookViewId="0">
      <pane ySplit="20" topLeftCell="A21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17" customWidth="1" min="3" max="3"/>
    <col width="15" customWidth="1" min="4" max="4"/>
    <col width="15" customWidth="1" min="5" max="5"/>
    <col width="16" customWidth="1" min="6" max="6"/>
    <col width="15" customWidth="1" min="7" max="7"/>
    <col width="16" customWidth="1" min="8" max="8"/>
    <col width="4" customWidth="1" min="9" max="9"/>
    <col width="21" customWidth="1" min="10" max="10"/>
    <col width="16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</cols>
  <sheetData>
    <row r="1" ht="28" customHeight="1">
      <c r="A1" s="1" t="inlineStr">
        <is>
          <t>Cash Envelope Budget Dashboard</t>
        </is>
      </c>
    </row>
    <row r="2">
      <c r="A2" s="13" t="inlineStr">
        <is>
          <t>Selected Month</t>
        </is>
      </c>
      <c r="B2" s="31" t="n">
        <v>46023</v>
      </c>
    </row>
    <row r="3"/>
    <row r="4">
      <c r="A4" s="15" t="inlineStr">
        <is>
          <t>How to Use This Dashboard</t>
        </is>
      </c>
    </row>
    <row r="5">
      <c r="A5" s="16" t="inlineStr">
        <is>
          <t>1. Add or update budget envelopes on the Envelope Setup sheet.</t>
        </is>
      </c>
    </row>
    <row r="6">
      <c r="A6" s="16" t="inlineStr">
        <is>
          <t>2. Enter allocations, expenses, and adjustments on the Transactions sheet using positive amounts.</t>
        </is>
      </c>
    </row>
    <row r="7">
      <c r="A7" s="16" t="inlineStr">
        <is>
          <t>3. Select a month in cell B2 to review current cash availability and envelope performance.</t>
        </is>
      </c>
    </row>
    <row r="8">
      <c r="A8" s="16" t="inlineStr">
        <is>
          <t>4. Review yellow Alert and red Over Budget statuses before making additional purchases.</t>
        </is>
      </c>
    </row>
    <row r="9"/>
    <row r="10">
      <c r="A10" s="15" t="inlineStr">
        <is>
          <t>Monthly Summary</t>
        </is>
      </c>
    </row>
    <row r="11">
      <c r="A11" s="13" t="inlineStr">
        <is>
          <t>Total Allocated</t>
        </is>
      </c>
      <c r="B11" s="17">
        <f>SUMIFS('Transactions'!$J$5:$J$114,'Transactions'!$D$5:$D$114,"Allocation",'Transactions'!$M$5:$M$114,$B$2)</f>
        <v/>
      </c>
    </row>
    <row r="12">
      <c r="A12" s="13" t="inlineStr">
        <is>
          <t>Total Spent</t>
        </is>
      </c>
      <c r="B12" s="17">
        <f>SUMIFS('Transactions'!$J$5:$J$114,'Transactions'!$D$5:$D$114,"Expense",'Transactions'!$M$5:$M$114,$B$2)</f>
        <v/>
      </c>
    </row>
    <row r="13">
      <c r="A13" s="13" t="inlineStr">
        <is>
          <t>Remaining Cash</t>
        </is>
      </c>
      <c r="B13" s="17">
        <f>B11-B12</f>
        <v/>
      </c>
    </row>
    <row r="14">
      <c r="A14" s="13" t="inlineStr">
        <is>
          <t>Percent Spent</t>
        </is>
      </c>
      <c r="B14" s="18">
        <f>IFERROR(B12/B11,0)</f>
        <v/>
      </c>
    </row>
    <row r="15">
      <c r="A15" s="13" t="inlineStr">
        <is>
          <t>Number of Transactions</t>
        </is>
      </c>
      <c r="B15" s="19">
        <f>COUNTIF('Transactions'!$M$5:$M$114,$B$2)</f>
        <v/>
      </c>
    </row>
    <row r="16">
      <c r="A16" s="13" t="inlineStr">
        <is>
          <t>Average Expense</t>
        </is>
      </c>
      <c r="B16" s="17">
        <f>IFERROR(AVERAGEIFS('Transactions'!$J$5:$J$114,'Transactions'!$D$5:$D$114,"Expense",'Transactions'!$M$5:$M$114,$B$2),0)</f>
        <v/>
      </c>
    </row>
    <row r="17">
      <c r="A17" s="13" t="inlineStr">
        <is>
          <t>Envelopes Over Alert Threshold</t>
        </is>
      </c>
      <c r="B17" s="19">
        <f>COUNTIF($H$21:$H$130,"Alert")+COUNTIF($H$21:$H$130,"Over Budget")</f>
        <v/>
      </c>
    </row>
    <row r="18"/>
    <row r="19"/>
    <row r="20">
      <c r="A20" s="3" t="inlineStr">
        <is>
          <t>Envelope ID</t>
        </is>
      </c>
      <c r="B20" s="3" t="inlineStr">
        <is>
          <t>Envelope Name</t>
        </is>
      </c>
      <c r="C20" s="3" t="inlineStr">
        <is>
          <t>Monthly Budget</t>
        </is>
      </c>
      <c r="D20" s="3" t="inlineStr">
        <is>
          <t>Allocated</t>
        </is>
      </c>
      <c r="E20" s="3" t="inlineStr">
        <is>
          <t>Spent</t>
        </is>
      </c>
      <c r="F20" s="3" t="inlineStr">
        <is>
          <t>Remaining</t>
        </is>
      </c>
      <c r="G20" s="3" t="inlineStr">
        <is>
          <t>Percent Spent</t>
        </is>
      </c>
      <c r="H20" s="3" t="inlineStr">
        <is>
          <t>Status</t>
        </is>
      </c>
    </row>
    <row r="21">
      <c r="A21" s="20">
        <f>IF('Envelope Setup'!$A5="","",'Envelope Setup'!$A5)</f>
        <v/>
      </c>
      <c r="B21" s="9">
        <f>IF($A21="","",IFERROR(VLOOKUP($A21,'Envelope Setup'!$A$5:$B$114,2,FALSE),""))</f>
        <v/>
      </c>
      <c r="C21" s="21">
        <f>IF($A21="","",IFERROR(VLOOKUP($A21,'Envelope Setup'!$A$5:$D$114,4,FALSE),0))</f>
        <v/>
      </c>
      <c r="D21" s="21">
        <f>IF($A21="","",SUMIFS('Transactions'!$J$5:$J$114,'Transactions'!$E$5:$E$114,$A21,'Transactions'!$D$5:$D$114,"Allocation",'Transactions'!$M$5:$M$114,$B$2))</f>
        <v/>
      </c>
      <c r="E21" s="21">
        <f>IF($A21="","",SUMIFS('Transactions'!$J$5:$J$114,'Transactions'!$E$5:$E$114,$A21,'Transactions'!$D$5:$D$114,"Expense",'Transactions'!$M$5:$M$114,$B$2))</f>
        <v/>
      </c>
      <c r="F21" s="21">
        <f>IF($A21="","",D21-E21)</f>
        <v/>
      </c>
      <c r="G21" s="22">
        <f>IF($A21="","",IFERROR(E21/C21,0))</f>
        <v/>
      </c>
      <c r="H21" s="20">
        <f>IF($A21="","",IF(G21&gt;=1,"Over Budget",IF(G21&gt;=IFERROR(VLOOKUP($A21,'Envelope Setup'!$A$5:$F$114,6,FALSE),1),"Alert","On Track")))</f>
        <v/>
      </c>
    </row>
    <row r="22">
      <c r="A22" s="23">
        <f>IF('Envelope Setup'!$A6="","",'Envelope Setup'!$A6)</f>
        <v/>
      </c>
      <c r="B22" s="11">
        <f>IF($A22="","",IFERROR(VLOOKUP($A22,'Envelope Setup'!$A$5:$B$114,2,FALSE),""))</f>
        <v/>
      </c>
      <c r="C22" s="24">
        <f>IF($A22="","",IFERROR(VLOOKUP($A22,'Envelope Setup'!$A$5:$D$114,4,FALSE),0))</f>
        <v/>
      </c>
      <c r="D22" s="24">
        <f>IF($A22="","",SUMIFS('Transactions'!$J$5:$J$114,'Transactions'!$E$5:$E$114,$A22,'Transactions'!$D$5:$D$114,"Allocation",'Transactions'!$M$5:$M$114,$B$2))</f>
        <v/>
      </c>
      <c r="E22" s="24">
        <f>IF($A22="","",SUMIFS('Transactions'!$J$5:$J$114,'Transactions'!$E$5:$E$114,$A22,'Transactions'!$D$5:$D$114,"Expense",'Transactions'!$M$5:$M$114,$B$2))</f>
        <v/>
      </c>
      <c r="F22" s="24">
        <f>IF($A22="","",D22-E22)</f>
        <v/>
      </c>
      <c r="G22" s="25">
        <f>IF($A22="","",IFERROR(E22/C22,0))</f>
        <v/>
      </c>
      <c r="H22" s="23">
        <f>IF($A22="","",IF(G22&gt;=1,"Over Budget",IF(G22&gt;=IFERROR(VLOOKUP($A22,'Envelope Setup'!$A$5:$F$114,6,FALSE),1),"Alert","On Track")))</f>
        <v/>
      </c>
    </row>
    <row r="23">
      <c r="A23" s="20">
        <f>IF('Envelope Setup'!$A7="","",'Envelope Setup'!$A7)</f>
        <v/>
      </c>
      <c r="B23" s="9">
        <f>IF($A23="","",IFERROR(VLOOKUP($A23,'Envelope Setup'!$A$5:$B$114,2,FALSE),""))</f>
        <v/>
      </c>
      <c r="C23" s="21">
        <f>IF($A23="","",IFERROR(VLOOKUP($A23,'Envelope Setup'!$A$5:$D$114,4,FALSE),0))</f>
        <v/>
      </c>
      <c r="D23" s="21">
        <f>IF($A23="","",SUMIFS('Transactions'!$J$5:$J$114,'Transactions'!$E$5:$E$114,$A23,'Transactions'!$D$5:$D$114,"Allocation",'Transactions'!$M$5:$M$114,$B$2))</f>
        <v/>
      </c>
      <c r="E23" s="21">
        <f>IF($A23="","",SUMIFS('Transactions'!$J$5:$J$114,'Transactions'!$E$5:$E$114,$A23,'Transactions'!$D$5:$D$114,"Expense",'Transactions'!$M$5:$M$114,$B$2))</f>
        <v/>
      </c>
      <c r="F23" s="21">
        <f>IF($A23="","",D23-E23)</f>
        <v/>
      </c>
      <c r="G23" s="22">
        <f>IF($A23="","",IFERROR(E23/C23,0))</f>
        <v/>
      </c>
      <c r="H23" s="20">
        <f>IF($A23="","",IF(G23&gt;=1,"Over Budget",IF(G23&gt;=IFERROR(VLOOKUP($A23,'Envelope Setup'!$A$5:$F$114,6,FALSE),1),"Alert","On Track")))</f>
        <v/>
      </c>
    </row>
    <row r="24">
      <c r="A24" s="23">
        <f>IF('Envelope Setup'!$A8="","",'Envelope Setup'!$A8)</f>
        <v/>
      </c>
      <c r="B24" s="11">
        <f>IF($A24="","",IFERROR(VLOOKUP($A24,'Envelope Setup'!$A$5:$B$114,2,FALSE),""))</f>
        <v/>
      </c>
      <c r="C24" s="24">
        <f>IF($A24="","",IFERROR(VLOOKUP($A24,'Envelope Setup'!$A$5:$D$114,4,FALSE),0))</f>
        <v/>
      </c>
      <c r="D24" s="24">
        <f>IF($A24="","",SUMIFS('Transactions'!$J$5:$J$114,'Transactions'!$E$5:$E$114,$A24,'Transactions'!$D$5:$D$114,"Allocation",'Transactions'!$M$5:$M$114,$B$2))</f>
        <v/>
      </c>
      <c r="E24" s="24">
        <f>IF($A24="","",SUMIFS('Transactions'!$J$5:$J$114,'Transactions'!$E$5:$E$114,$A24,'Transactions'!$D$5:$D$114,"Expense",'Transactions'!$M$5:$M$114,$B$2))</f>
        <v/>
      </c>
      <c r="F24" s="24">
        <f>IF($A24="","",D24-E24)</f>
        <v/>
      </c>
      <c r="G24" s="25">
        <f>IF($A24="","",IFERROR(E24/C24,0))</f>
        <v/>
      </c>
      <c r="H24" s="23">
        <f>IF($A24="","",IF(G24&gt;=1,"Over Budget",IF(G24&gt;=IFERROR(VLOOKUP($A24,'Envelope Setup'!$A$5:$F$114,6,FALSE),1),"Alert","On Track")))</f>
        <v/>
      </c>
    </row>
    <row r="25">
      <c r="A25" s="20">
        <f>IF('Envelope Setup'!$A9="","",'Envelope Setup'!$A9)</f>
        <v/>
      </c>
      <c r="B25" s="9">
        <f>IF($A25="","",IFERROR(VLOOKUP($A25,'Envelope Setup'!$A$5:$B$114,2,FALSE),""))</f>
        <v/>
      </c>
      <c r="C25" s="21">
        <f>IF($A25="","",IFERROR(VLOOKUP($A25,'Envelope Setup'!$A$5:$D$114,4,FALSE),0))</f>
        <v/>
      </c>
      <c r="D25" s="21">
        <f>IF($A25="","",SUMIFS('Transactions'!$J$5:$J$114,'Transactions'!$E$5:$E$114,$A25,'Transactions'!$D$5:$D$114,"Allocation",'Transactions'!$M$5:$M$114,$B$2))</f>
        <v/>
      </c>
      <c r="E25" s="21">
        <f>IF($A25="","",SUMIFS('Transactions'!$J$5:$J$114,'Transactions'!$E$5:$E$114,$A25,'Transactions'!$D$5:$D$114,"Expense",'Transactions'!$M$5:$M$114,$B$2))</f>
        <v/>
      </c>
      <c r="F25" s="21">
        <f>IF($A25="","",D25-E25)</f>
        <v/>
      </c>
      <c r="G25" s="22">
        <f>IF($A25="","",IFERROR(E25/C25,0))</f>
        <v/>
      </c>
      <c r="H25" s="20">
        <f>IF($A25="","",IF(G25&gt;=1,"Over Budget",IF(G25&gt;=IFERROR(VLOOKUP($A25,'Envelope Setup'!$A$5:$F$114,6,FALSE),1),"Alert","On Track")))</f>
        <v/>
      </c>
    </row>
    <row r="26">
      <c r="A26" s="23">
        <f>IF('Envelope Setup'!$A10="","",'Envelope Setup'!$A10)</f>
        <v/>
      </c>
      <c r="B26" s="11">
        <f>IF($A26="","",IFERROR(VLOOKUP($A26,'Envelope Setup'!$A$5:$B$114,2,FALSE),""))</f>
        <v/>
      </c>
      <c r="C26" s="24">
        <f>IF($A26="","",IFERROR(VLOOKUP($A26,'Envelope Setup'!$A$5:$D$114,4,FALSE),0))</f>
        <v/>
      </c>
      <c r="D26" s="24">
        <f>IF($A26="","",SUMIFS('Transactions'!$J$5:$J$114,'Transactions'!$E$5:$E$114,$A26,'Transactions'!$D$5:$D$114,"Allocation",'Transactions'!$M$5:$M$114,$B$2))</f>
        <v/>
      </c>
      <c r="E26" s="24">
        <f>IF($A26="","",SUMIFS('Transactions'!$J$5:$J$114,'Transactions'!$E$5:$E$114,$A26,'Transactions'!$D$5:$D$114,"Expense",'Transactions'!$M$5:$M$114,$B$2))</f>
        <v/>
      </c>
      <c r="F26" s="24">
        <f>IF($A26="","",D26-E26)</f>
        <v/>
      </c>
      <c r="G26" s="25">
        <f>IF($A26="","",IFERROR(E26/C26,0))</f>
        <v/>
      </c>
      <c r="H26" s="23">
        <f>IF($A26="","",IF(G26&gt;=1,"Over Budget",IF(G26&gt;=IFERROR(VLOOKUP($A26,'Envelope Setup'!$A$5:$F$114,6,FALSE),1),"Alert","On Track")))</f>
        <v/>
      </c>
    </row>
    <row r="27">
      <c r="A27" s="20">
        <f>IF('Envelope Setup'!$A11="","",'Envelope Setup'!$A11)</f>
        <v/>
      </c>
      <c r="B27" s="9">
        <f>IF($A27="","",IFERROR(VLOOKUP($A27,'Envelope Setup'!$A$5:$B$114,2,FALSE),""))</f>
        <v/>
      </c>
      <c r="C27" s="21">
        <f>IF($A27="","",IFERROR(VLOOKUP($A27,'Envelope Setup'!$A$5:$D$114,4,FALSE),0))</f>
        <v/>
      </c>
      <c r="D27" s="21">
        <f>IF($A27="","",SUMIFS('Transactions'!$J$5:$J$114,'Transactions'!$E$5:$E$114,$A27,'Transactions'!$D$5:$D$114,"Allocation",'Transactions'!$M$5:$M$114,$B$2))</f>
        <v/>
      </c>
      <c r="E27" s="21">
        <f>IF($A27="","",SUMIFS('Transactions'!$J$5:$J$114,'Transactions'!$E$5:$E$114,$A27,'Transactions'!$D$5:$D$114,"Expense",'Transactions'!$M$5:$M$114,$B$2))</f>
        <v/>
      </c>
      <c r="F27" s="21">
        <f>IF($A27="","",D27-E27)</f>
        <v/>
      </c>
      <c r="G27" s="22">
        <f>IF($A27="","",IFERROR(E27/C27,0))</f>
        <v/>
      </c>
      <c r="H27" s="20">
        <f>IF($A27="","",IF(G27&gt;=1,"Over Budget",IF(G27&gt;=IFERROR(VLOOKUP($A27,'Envelope Setup'!$A$5:$F$114,6,FALSE),1),"Alert","On Track")))</f>
        <v/>
      </c>
    </row>
    <row r="28">
      <c r="A28" s="23">
        <f>IF('Envelope Setup'!$A12="","",'Envelope Setup'!$A12)</f>
        <v/>
      </c>
      <c r="B28" s="11">
        <f>IF($A28="","",IFERROR(VLOOKUP($A28,'Envelope Setup'!$A$5:$B$114,2,FALSE),""))</f>
        <v/>
      </c>
      <c r="C28" s="24">
        <f>IF($A28="","",IFERROR(VLOOKUP($A28,'Envelope Setup'!$A$5:$D$114,4,FALSE),0))</f>
        <v/>
      </c>
      <c r="D28" s="24">
        <f>IF($A28="","",SUMIFS('Transactions'!$J$5:$J$114,'Transactions'!$E$5:$E$114,$A28,'Transactions'!$D$5:$D$114,"Allocation",'Transactions'!$M$5:$M$114,$B$2))</f>
        <v/>
      </c>
      <c r="E28" s="24">
        <f>IF($A28="","",SUMIFS('Transactions'!$J$5:$J$114,'Transactions'!$E$5:$E$114,$A28,'Transactions'!$D$5:$D$114,"Expense",'Transactions'!$M$5:$M$114,$B$2))</f>
        <v/>
      </c>
      <c r="F28" s="24">
        <f>IF($A28="","",D28-E28)</f>
        <v/>
      </c>
      <c r="G28" s="25">
        <f>IF($A28="","",IFERROR(E28/C28,0))</f>
        <v/>
      </c>
      <c r="H28" s="23">
        <f>IF($A28="","",IF(G28&gt;=1,"Over Budget",IF(G28&gt;=IFERROR(VLOOKUP($A28,'Envelope Setup'!$A$5:$F$114,6,FALSE),1),"Alert","On Track")))</f>
        <v/>
      </c>
    </row>
    <row r="29">
      <c r="A29" s="20">
        <f>IF('Envelope Setup'!$A13="","",'Envelope Setup'!$A13)</f>
        <v/>
      </c>
      <c r="B29" s="9">
        <f>IF($A29="","",IFERROR(VLOOKUP($A29,'Envelope Setup'!$A$5:$B$114,2,FALSE),""))</f>
        <v/>
      </c>
      <c r="C29" s="21">
        <f>IF($A29="","",IFERROR(VLOOKUP($A29,'Envelope Setup'!$A$5:$D$114,4,FALSE),0))</f>
        <v/>
      </c>
      <c r="D29" s="21">
        <f>IF($A29="","",SUMIFS('Transactions'!$J$5:$J$114,'Transactions'!$E$5:$E$114,$A29,'Transactions'!$D$5:$D$114,"Allocation",'Transactions'!$M$5:$M$114,$B$2))</f>
        <v/>
      </c>
      <c r="E29" s="21">
        <f>IF($A29="","",SUMIFS('Transactions'!$J$5:$J$114,'Transactions'!$E$5:$E$114,$A29,'Transactions'!$D$5:$D$114,"Expense",'Transactions'!$M$5:$M$114,$B$2))</f>
        <v/>
      </c>
      <c r="F29" s="21">
        <f>IF($A29="","",D29-E29)</f>
        <v/>
      </c>
      <c r="G29" s="22">
        <f>IF($A29="","",IFERROR(E29/C29,0))</f>
        <v/>
      </c>
      <c r="H29" s="20">
        <f>IF($A29="","",IF(G29&gt;=1,"Over Budget",IF(G29&gt;=IFERROR(VLOOKUP($A29,'Envelope Setup'!$A$5:$F$114,6,FALSE),1),"Alert","On Track")))</f>
        <v/>
      </c>
    </row>
    <row r="30">
      <c r="A30" s="23">
        <f>IF('Envelope Setup'!$A14="","",'Envelope Setup'!$A14)</f>
        <v/>
      </c>
      <c r="B30" s="11">
        <f>IF($A30="","",IFERROR(VLOOKUP($A30,'Envelope Setup'!$A$5:$B$114,2,FALSE),""))</f>
        <v/>
      </c>
      <c r="C30" s="24">
        <f>IF($A30="","",IFERROR(VLOOKUP($A30,'Envelope Setup'!$A$5:$D$114,4,FALSE),0))</f>
        <v/>
      </c>
      <c r="D30" s="24">
        <f>IF($A30="","",SUMIFS('Transactions'!$J$5:$J$114,'Transactions'!$E$5:$E$114,$A30,'Transactions'!$D$5:$D$114,"Allocation",'Transactions'!$M$5:$M$114,$B$2))</f>
        <v/>
      </c>
      <c r="E30" s="24">
        <f>IF($A30="","",SUMIFS('Transactions'!$J$5:$J$114,'Transactions'!$E$5:$E$114,$A30,'Transactions'!$D$5:$D$114,"Expense",'Transactions'!$M$5:$M$114,$B$2))</f>
        <v/>
      </c>
      <c r="F30" s="24">
        <f>IF($A30="","",D30-E30)</f>
        <v/>
      </c>
      <c r="G30" s="25">
        <f>IF($A30="","",IFERROR(E30/C30,0))</f>
        <v/>
      </c>
      <c r="H30" s="23">
        <f>IF($A30="","",IF(G30&gt;=1,"Over Budget",IF(G30&gt;=IFERROR(VLOOKUP($A30,'Envelope Setup'!$A$5:$F$114,6,FALSE),1),"Alert","On Track")))</f>
        <v/>
      </c>
    </row>
    <row r="31">
      <c r="A31" s="23">
        <f>IF('Envelope Setup'!$A15="","",'Envelope Setup'!$A15)</f>
        <v/>
      </c>
      <c r="B31" s="11">
        <f>IF($A31="","",IFERROR(VLOOKUP($A31,'Envelope Setup'!$A$5:$B$114,2,FALSE),""))</f>
        <v/>
      </c>
      <c r="C31" s="24">
        <f>IF($A31="","",IFERROR(VLOOKUP($A31,'Envelope Setup'!$A$5:$D$114,4,FALSE),0))</f>
        <v/>
      </c>
      <c r="D31" s="24">
        <f>IF($A31="","",SUMIFS('Transactions'!$J$5:$J$114,'Transactions'!$E$5:$E$114,$A31,'Transactions'!$D$5:$D$114,"Allocation",'Transactions'!$M$5:$M$114,$B$2))</f>
        <v/>
      </c>
      <c r="E31" s="24">
        <f>IF($A31="","",SUMIFS('Transactions'!$J$5:$J$114,'Transactions'!$E$5:$E$114,$A31,'Transactions'!$D$5:$D$114,"Expense",'Transactions'!$M$5:$M$114,$B$2))</f>
        <v/>
      </c>
      <c r="F31" s="24">
        <f>IF($A31="","",D31-E31)</f>
        <v/>
      </c>
      <c r="G31" s="25">
        <f>IF($A31="","",IFERROR(E31/C31,0))</f>
        <v/>
      </c>
      <c r="H31" s="23">
        <f>IF($A31="","",IF(G31&gt;=1,"Over Budget",IF(G31&gt;=IFERROR(VLOOKUP($A31,'Envelope Setup'!$A$5:$F$114,6,FALSE),1),"Alert","On Track")))</f>
        <v/>
      </c>
    </row>
    <row r="32">
      <c r="A32" s="23">
        <f>IF('Envelope Setup'!$A16="","",'Envelope Setup'!$A16)</f>
        <v/>
      </c>
      <c r="B32" s="11">
        <f>IF($A32="","",IFERROR(VLOOKUP($A32,'Envelope Setup'!$A$5:$B$114,2,FALSE),""))</f>
        <v/>
      </c>
      <c r="C32" s="24">
        <f>IF($A32="","",IFERROR(VLOOKUP($A32,'Envelope Setup'!$A$5:$D$114,4,FALSE),0))</f>
        <v/>
      </c>
      <c r="D32" s="24">
        <f>IF($A32="","",SUMIFS('Transactions'!$J$5:$J$114,'Transactions'!$E$5:$E$114,$A32,'Transactions'!$D$5:$D$114,"Allocation",'Transactions'!$M$5:$M$114,$B$2))</f>
        <v/>
      </c>
      <c r="E32" s="24">
        <f>IF($A32="","",SUMIFS('Transactions'!$J$5:$J$114,'Transactions'!$E$5:$E$114,$A32,'Transactions'!$D$5:$D$114,"Expense",'Transactions'!$M$5:$M$114,$B$2))</f>
        <v/>
      </c>
      <c r="F32" s="24">
        <f>IF($A32="","",D32-E32)</f>
        <v/>
      </c>
      <c r="G32" s="25">
        <f>IF($A32="","",IFERROR(E32/C32,0))</f>
        <v/>
      </c>
      <c r="H32" s="23">
        <f>IF($A32="","",IF(G32&gt;=1,"Over Budget",IF(G32&gt;=IFERROR(VLOOKUP($A32,'Envelope Setup'!$A$5:$F$114,6,FALSE),1),"Alert","On Track")))</f>
        <v/>
      </c>
    </row>
    <row r="33">
      <c r="A33" s="23">
        <f>IF('Envelope Setup'!$A17="","",'Envelope Setup'!$A17)</f>
        <v/>
      </c>
      <c r="B33" s="11">
        <f>IF($A33="","",IFERROR(VLOOKUP($A33,'Envelope Setup'!$A$5:$B$114,2,FALSE),""))</f>
        <v/>
      </c>
      <c r="C33" s="24">
        <f>IF($A33="","",IFERROR(VLOOKUP($A33,'Envelope Setup'!$A$5:$D$114,4,FALSE),0))</f>
        <v/>
      </c>
      <c r="D33" s="24">
        <f>IF($A33="","",SUMIFS('Transactions'!$J$5:$J$114,'Transactions'!$E$5:$E$114,$A33,'Transactions'!$D$5:$D$114,"Allocation",'Transactions'!$M$5:$M$114,$B$2))</f>
        <v/>
      </c>
      <c r="E33" s="24">
        <f>IF($A33="","",SUMIFS('Transactions'!$J$5:$J$114,'Transactions'!$E$5:$E$114,$A33,'Transactions'!$D$5:$D$114,"Expense",'Transactions'!$M$5:$M$114,$B$2))</f>
        <v/>
      </c>
      <c r="F33" s="24">
        <f>IF($A33="","",D33-E33)</f>
        <v/>
      </c>
      <c r="G33" s="25">
        <f>IF($A33="","",IFERROR(E33/C33,0))</f>
        <v/>
      </c>
      <c r="H33" s="23">
        <f>IF($A33="","",IF(G33&gt;=1,"Over Budget",IF(G33&gt;=IFERROR(VLOOKUP($A33,'Envelope Setup'!$A$5:$F$114,6,FALSE),1),"Alert","On Track")))</f>
        <v/>
      </c>
    </row>
    <row r="34">
      <c r="A34" s="23">
        <f>IF('Envelope Setup'!$A18="","",'Envelope Setup'!$A18)</f>
        <v/>
      </c>
      <c r="B34" s="11">
        <f>IF($A34="","",IFERROR(VLOOKUP($A34,'Envelope Setup'!$A$5:$B$114,2,FALSE),""))</f>
        <v/>
      </c>
      <c r="C34" s="24">
        <f>IF($A34="","",IFERROR(VLOOKUP($A34,'Envelope Setup'!$A$5:$D$114,4,FALSE),0))</f>
        <v/>
      </c>
      <c r="D34" s="24">
        <f>IF($A34="","",SUMIFS('Transactions'!$J$5:$J$114,'Transactions'!$E$5:$E$114,$A34,'Transactions'!$D$5:$D$114,"Allocation",'Transactions'!$M$5:$M$114,$B$2))</f>
        <v/>
      </c>
      <c r="E34" s="24">
        <f>IF($A34="","",SUMIFS('Transactions'!$J$5:$J$114,'Transactions'!$E$5:$E$114,$A34,'Transactions'!$D$5:$D$114,"Expense",'Transactions'!$M$5:$M$114,$B$2))</f>
        <v/>
      </c>
      <c r="F34" s="24">
        <f>IF($A34="","",D34-E34)</f>
        <v/>
      </c>
      <c r="G34" s="25">
        <f>IF($A34="","",IFERROR(E34/C34,0))</f>
        <v/>
      </c>
      <c r="H34" s="23">
        <f>IF($A34="","",IF(G34&gt;=1,"Over Budget",IF(G34&gt;=IFERROR(VLOOKUP($A34,'Envelope Setup'!$A$5:$F$114,6,FALSE),1),"Alert","On Track")))</f>
        <v/>
      </c>
    </row>
    <row r="35">
      <c r="A35" s="23">
        <f>IF('Envelope Setup'!$A19="","",'Envelope Setup'!$A19)</f>
        <v/>
      </c>
      <c r="B35" s="11">
        <f>IF($A35="","",IFERROR(VLOOKUP($A35,'Envelope Setup'!$A$5:$B$114,2,FALSE),""))</f>
        <v/>
      </c>
      <c r="C35" s="24">
        <f>IF($A35="","",IFERROR(VLOOKUP($A35,'Envelope Setup'!$A$5:$D$114,4,FALSE),0))</f>
        <v/>
      </c>
      <c r="D35" s="24">
        <f>IF($A35="","",SUMIFS('Transactions'!$J$5:$J$114,'Transactions'!$E$5:$E$114,$A35,'Transactions'!$D$5:$D$114,"Allocation",'Transactions'!$M$5:$M$114,$B$2))</f>
        <v/>
      </c>
      <c r="E35" s="24">
        <f>IF($A35="","",SUMIFS('Transactions'!$J$5:$J$114,'Transactions'!$E$5:$E$114,$A35,'Transactions'!$D$5:$D$114,"Expense",'Transactions'!$M$5:$M$114,$B$2))</f>
        <v/>
      </c>
      <c r="F35" s="24">
        <f>IF($A35="","",D35-E35)</f>
        <v/>
      </c>
      <c r="G35" s="25">
        <f>IF($A35="","",IFERROR(E35/C35,0))</f>
        <v/>
      </c>
      <c r="H35" s="23">
        <f>IF($A35="","",IF(G35&gt;=1,"Over Budget",IF(G35&gt;=IFERROR(VLOOKUP($A35,'Envelope Setup'!$A$5:$F$114,6,FALSE),1),"Alert","On Track")))</f>
        <v/>
      </c>
    </row>
    <row r="36">
      <c r="A36" s="23">
        <f>IF('Envelope Setup'!$A20="","",'Envelope Setup'!$A20)</f>
        <v/>
      </c>
      <c r="B36" s="11">
        <f>IF($A36="","",IFERROR(VLOOKUP($A36,'Envelope Setup'!$A$5:$B$114,2,FALSE),""))</f>
        <v/>
      </c>
      <c r="C36" s="24">
        <f>IF($A36="","",IFERROR(VLOOKUP($A36,'Envelope Setup'!$A$5:$D$114,4,FALSE),0))</f>
        <v/>
      </c>
      <c r="D36" s="24">
        <f>IF($A36="","",SUMIFS('Transactions'!$J$5:$J$114,'Transactions'!$E$5:$E$114,$A36,'Transactions'!$D$5:$D$114,"Allocation",'Transactions'!$M$5:$M$114,$B$2))</f>
        <v/>
      </c>
      <c r="E36" s="24">
        <f>IF($A36="","",SUMIFS('Transactions'!$J$5:$J$114,'Transactions'!$E$5:$E$114,$A36,'Transactions'!$D$5:$D$114,"Expense",'Transactions'!$M$5:$M$114,$B$2))</f>
        <v/>
      </c>
      <c r="F36" s="24">
        <f>IF($A36="","",D36-E36)</f>
        <v/>
      </c>
      <c r="G36" s="25">
        <f>IF($A36="","",IFERROR(E36/C36,0))</f>
        <v/>
      </c>
      <c r="H36" s="23">
        <f>IF($A36="","",IF(G36&gt;=1,"Over Budget",IF(G36&gt;=IFERROR(VLOOKUP($A36,'Envelope Setup'!$A$5:$F$114,6,FALSE),1),"Alert","On Track")))</f>
        <v/>
      </c>
    </row>
    <row r="37">
      <c r="A37" s="23">
        <f>IF('Envelope Setup'!$A21="","",'Envelope Setup'!$A21)</f>
        <v/>
      </c>
      <c r="B37" s="11">
        <f>IF($A37="","",IFERROR(VLOOKUP($A37,'Envelope Setup'!$A$5:$B$114,2,FALSE),""))</f>
        <v/>
      </c>
      <c r="C37" s="24">
        <f>IF($A37="","",IFERROR(VLOOKUP($A37,'Envelope Setup'!$A$5:$D$114,4,FALSE),0))</f>
        <v/>
      </c>
      <c r="D37" s="24">
        <f>IF($A37="","",SUMIFS('Transactions'!$J$5:$J$114,'Transactions'!$E$5:$E$114,$A37,'Transactions'!$D$5:$D$114,"Allocation",'Transactions'!$M$5:$M$114,$B$2))</f>
        <v/>
      </c>
      <c r="E37" s="24">
        <f>IF($A37="","",SUMIFS('Transactions'!$J$5:$J$114,'Transactions'!$E$5:$E$114,$A37,'Transactions'!$D$5:$D$114,"Expense",'Transactions'!$M$5:$M$114,$B$2))</f>
        <v/>
      </c>
      <c r="F37" s="24">
        <f>IF($A37="","",D37-E37)</f>
        <v/>
      </c>
      <c r="G37" s="25">
        <f>IF($A37="","",IFERROR(E37/C37,0))</f>
        <v/>
      </c>
      <c r="H37" s="23">
        <f>IF($A37="","",IF(G37&gt;=1,"Over Budget",IF(G37&gt;=IFERROR(VLOOKUP($A37,'Envelope Setup'!$A$5:$F$114,6,FALSE),1),"Alert","On Track")))</f>
        <v/>
      </c>
    </row>
    <row r="38">
      <c r="A38" s="23">
        <f>IF('Envelope Setup'!$A22="","",'Envelope Setup'!$A22)</f>
        <v/>
      </c>
      <c r="B38" s="11">
        <f>IF($A38="","",IFERROR(VLOOKUP($A38,'Envelope Setup'!$A$5:$B$114,2,FALSE),""))</f>
        <v/>
      </c>
      <c r="C38" s="24">
        <f>IF($A38="","",IFERROR(VLOOKUP($A38,'Envelope Setup'!$A$5:$D$114,4,FALSE),0))</f>
        <v/>
      </c>
      <c r="D38" s="24">
        <f>IF($A38="","",SUMIFS('Transactions'!$J$5:$J$114,'Transactions'!$E$5:$E$114,$A38,'Transactions'!$D$5:$D$114,"Allocation",'Transactions'!$M$5:$M$114,$B$2))</f>
        <v/>
      </c>
      <c r="E38" s="24">
        <f>IF($A38="","",SUMIFS('Transactions'!$J$5:$J$114,'Transactions'!$E$5:$E$114,$A38,'Transactions'!$D$5:$D$114,"Expense",'Transactions'!$M$5:$M$114,$B$2))</f>
        <v/>
      </c>
      <c r="F38" s="24">
        <f>IF($A38="","",D38-E38)</f>
        <v/>
      </c>
      <c r="G38" s="25">
        <f>IF($A38="","",IFERROR(E38/C38,0))</f>
        <v/>
      </c>
      <c r="H38" s="23">
        <f>IF($A38="","",IF(G38&gt;=1,"Over Budget",IF(G38&gt;=IFERROR(VLOOKUP($A38,'Envelope Setup'!$A$5:$F$114,6,FALSE),1),"Alert","On Track")))</f>
        <v/>
      </c>
    </row>
    <row r="39">
      <c r="A39" s="23">
        <f>IF('Envelope Setup'!$A23="","",'Envelope Setup'!$A23)</f>
        <v/>
      </c>
      <c r="B39" s="11">
        <f>IF($A39="","",IFERROR(VLOOKUP($A39,'Envelope Setup'!$A$5:$B$114,2,FALSE),""))</f>
        <v/>
      </c>
      <c r="C39" s="24">
        <f>IF($A39="","",IFERROR(VLOOKUP($A39,'Envelope Setup'!$A$5:$D$114,4,FALSE),0))</f>
        <v/>
      </c>
      <c r="D39" s="24">
        <f>IF($A39="","",SUMIFS('Transactions'!$J$5:$J$114,'Transactions'!$E$5:$E$114,$A39,'Transactions'!$D$5:$D$114,"Allocation",'Transactions'!$M$5:$M$114,$B$2))</f>
        <v/>
      </c>
      <c r="E39" s="24">
        <f>IF($A39="","",SUMIFS('Transactions'!$J$5:$J$114,'Transactions'!$E$5:$E$114,$A39,'Transactions'!$D$5:$D$114,"Expense",'Transactions'!$M$5:$M$114,$B$2))</f>
        <v/>
      </c>
      <c r="F39" s="24">
        <f>IF($A39="","",D39-E39)</f>
        <v/>
      </c>
      <c r="G39" s="25">
        <f>IF($A39="","",IFERROR(E39/C39,0))</f>
        <v/>
      </c>
      <c r="H39" s="23">
        <f>IF($A39="","",IF(G39&gt;=1,"Over Budget",IF(G39&gt;=IFERROR(VLOOKUP($A39,'Envelope Setup'!$A$5:$F$114,6,FALSE),1),"Alert","On Track")))</f>
        <v/>
      </c>
    </row>
    <row r="40">
      <c r="A40" s="23">
        <f>IF('Envelope Setup'!$A24="","",'Envelope Setup'!$A24)</f>
        <v/>
      </c>
      <c r="B40" s="11">
        <f>IF($A40="","",IFERROR(VLOOKUP($A40,'Envelope Setup'!$A$5:$B$114,2,FALSE),""))</f>
        <v/>
      </c>
      <c r="C40" s="24">
        <f>IF($A40="","",IFERROR(VLOOKUP($A40,'Envelope Setup'!$A$5:$D$114,4,FALSE),0))</f>
        <v/>
      </c>
      <c r="D40" s="24">
        <f>IF($A40="","",SUMIFS('Transactions'!$J$5:$J$114,'Transactions'!$E$5:$E$114,$A40,'Transactions'!$D$5:$D$114,"Allocation",'Transactions'!$M$5:$M$114,$B$2))</f>
        <v/>
      </c>
      <c r="E40" s="24">
        <f>IF($A40="","",SUMIFS('Transactions'!$J$5:$J$114,'Transactions'!$E$5:$E$114,$A40,'Transactions'!$D$5:$D$114,"Expense",'Transactions'!$M$5:$M$114,$B$2))</f>
        <v/>
      </c>
      <c r="F40" s="24">
        <f>IF($A40="","",D40-E40)</f>
        <v/>
      </c>
      <c r="G40" s="25">
        <f>IF($A40="","",IFERROR(E40/C40,0))</f>
        <v/>
      </c>
      <c r="H40" s="23">
        <f>IF($A40="","",IF(G40&gt;=1,"Over Budget",IF(G40&gt;=IFERROR(VLOOKUP($A40,'Envelope Setup'!$A$5:$F$114,6,FALSE),1),"Alert","On Track")))</f>
        <v/>
      </c>
    </row>
    <row r="41">
      <c r="A41" s="23">
        <f>IF('Envelope Setup'!$A25="","",'Envelope Setup'!$A25)</f>
        <v/>
      </c>
      <c r="B41" s="11">
        <f>IF($A41="","",IFERROR(VLOOKUP($A41,'Envelope Setup'!$A$5:$B$114,2,FALSE),""))</f>
        <v/>
      </c>
      <c r="C41" s="24">
        <f>IF($A41="","",IFERROR(VLOOKUP($A41,'Envelope Setup'!$A$5:$D$114,4,FALSE),0))</f>
        <v/>
      </c>
      <c r="D41" s="24">
        <f>IF($A41="","",SUMIFS('Transactions'!$J$5:$J$114,'Transactions'!$E$5:$E$114,$A41,'Transactions'!$D$5:$D$114,"Allocation",'Transactions'!$M$5:$M$114,$B$2))</f>
        <v/>
      </c>
      <c r="E41" s="24">
        <f>IF($A41="","",SUMIFS('Transactions'!$J$5:$J$114,'Transactions'!$E$5:$E$114,$A41,'Transactions'!$D$5:$D$114,"Expense",'Transactions'!$M$5:$M$114,$B$2))</f>
        <v/>
      </c>
      <c r="F41" s="24">
        <f>IF($A41="","",D41-E41)</f>
        <v/>
      </c>
      <c r="G41" s="25">
        <f>IF($A41="","",IFERROR(E41/C41,0))</f>
        <v/>
      </c>
      <c r="H41" s="23">
        <f>IF($A41="","",IF(G41&gt;=1,"Over Budget",IF(G41&gt;=IFERROR(VLOOKUP($A41,'Envelope Setup'!$A$5:$F$114,6,FALSE),1),"Alert","On Track")))</f>
        <v/>
      </c>
    </row>
    <row r="42">
      <c r="A42" s="23">
        <f>IF('Envelope Setup'!$A26="","",'Envelope Setup'!$A26)</f>
        <v/>
      </c>
      <c r="B42" s="11">
        <f>IF($A42="","",IFERROR(VLOOKUP($A42,'Envelope Setup'!$A$5:$B$114,2,FALSE),""))</f>
        <v/>
      </c>
      <c r="C42" s="24">
        <f>IF($A42="","",IFERROR(VLOOKUP($A42,'Envelope Setup'!$A$5:$D$114,4,FALSE),0))</f>
        <v/>
      </c>
      <c r="D42" s="24">
        <f>IF($A42="","",SUMIFS('Transactions'!$J$5:$J$114,'Transactions'!$E$5:$E$114,$A42,'Transactions'!$D$5:$D$114,"Allocation",'Transactions'!$M$5:$M$114,$B$2))</f>
        <v/>
      </c>
      <c r="E42" s="24">
        <f>IF($A42="","",SUMIFS('Transactions'!$J$5:$J$114,'Transactions'!$E$5:$E$114,$A42,'Transactions'!$D$5:$D$114,"Expense",'Transactions'!$M$5:$M$114,$B$2))</f>
        <v/>
      </c>
      <c r="F42" s="24">
        <f>IF($A42="","",D42-E42)</f>
        <v/>
      </c>
      <c r="G42" s="25">
        <f>IF($A42="","",IFERROR(E42/C42,0))</f>
        <v/>
      </c>
      <c r="H42" s="23">
        <f>IF($A42="","",IF(G42&gt;=1,"Over Budget",IF(G42&gt;=IFERROR(VLOOKUP($A42,'Envelope Setup'!$A$5:$F$114,6,FALSE),1),"Alert","On Track")))</f>
        <v/>
      </c>
    </row>
    <row r="43">
      <c r="A43" s="23">
        <f>IF('Envelope Setup'!$A27="","",'Envelope Setup'!$A27)</f>
        <v/>
      </c>
      <c r="B43" s="11">
        <f>IF($A43="","",IFERROR(VLOOKUP($A43,'Envelope Setup'!$A$5:$B$114,2,FALSE),""))</f>
        <v/>
      </c>
      <c r="C43" s="24">
        <f>IF($A43="","",IFERROR(VLOOKUP($A43,'Envelope Setup'!$A$5:$D$114,4,FALSE),0))</f>
        <v/>
      </c>
      <c r="D43" s="24">
        <f>IF($A43="","",SUMIFS('Transactions'!$J$5:$J$114,'Transactions'!$E$5:$E$114,$A43,'Transactions'!$D$5:$D$114,"Allocation",'Transactions'!$M$5:$M$114,$B$2))</f>
        <v/>
      </c>
      <c r="E43" s="24">
        <f>IF($A43="","",SUMIFS('Transactions'!$J$5:$J$114,'Transactions'!$E$5:$E$114,$A43,'Transactions'!$D$5:$D$114,"Expense",'Transactions'!$M$5:$M$114,$B$2))</f>
        <v/>
      </c>
      <c r="F43" s="24">
        <f>IF($A43="","",D43-E43)</f>
        <v/>
      </c>
      <c r="G43" s="25">
        <f>IF($A43="","",IFERROR(E43/C43,0))</f>
        <v/>
      </c>
      <c r="H43" s="23">
        <f>IF($A43="","",IF(G43&gt;=1,"Over Budget",IF(G43&gt;=IFERROR(VLOOKUP($A43,'Envelope Setup'!$A$5:$F$114,6,FALSE),1),"Alert","On Track")))</f>
        <v/>
      </c>
    </row>
    <row r="44">
      <c r="A44" s="23">
        <f>IF('Envelope Setup'!$A28="","",'Envelope Setup'!$A28)</f>
        <v/>
      </c>
      <c r="B44" s="11">
        <f>IF($A44="","",IFERROR(VLOOKUP($A44,'Envelope Setup'!$A$5:$B$114,2,FALSE),""))</f>
        <v/>
      </c>
      <c r="C44" s="24">
        <f>IF($A44="","",IFERROR(VLOOKUP($A44,'Envelope Setup'!$A$5:$D$114,4,FALSE),0))</f>
        <v/>
      </c>
      <c r="D44" s="24">
        <f>IF($A44="","",SUMIFS('Transactions'!$J$5:$J$114,'Transactions'!$E$5:$E$114,$A44,'Transactions'!$D$5:$D$114,"Allocation",'Transactions'!$M$5:$M$114,$B$2))</f>
        <v/>
      </c>
      <c r="E44" s="24">
        <f>IF($A44="","",SUMIFS('Transactions'!$J$5:$J$114,'Transactions'!$E$5:$E$114,$A44,'Transactions'!$D$5:$D$114,"Expense",'Transactions'!$M$5:$M$114,$B$2))</f>
        <v/>
      </c>
      <c r="F44" s="24">
        <f>IF($A44="","",D44-E44)</f>
        <v/>
      </c>
      <c r="G44" s="25">
        <f>IF($A44="","",IFERROR(E44/C44,0))</f>
        <v/>
      </c>
      <c r="H44" s="23">
        <f>IF($A44="","",IF(G44&gt;=1,"Over Budget",IF(G44&gt;=IFERROR(VLOOKUP($A44,'Envelope Setup'!$A$5:$F$114,6,FALSE),1),"Alert","On Track")))</f>
        <v/>
      </c>
    </row>
    <row r="45">
      <c r="A45" s="23">
        <f>IF('Envelope Setup'!$A29="","",'Envelope Setup'!$A29)</f>
        <v/>
      </c>
      <c r="B45" s="11">
        <f>IF($A45="","",IFERROR(VLOOKUP($A45,'Envelope Setup'!$A$5:$B$114,2,FALSE),""))</f>
        <v/>
      </c>
      <c r="C45" s="24">
        <f>IF($A45="","",IFERROR(VLOOKUP($A45,'Envelope Setup'!$A$5:$D$114,4,FALSE),0))</f>
        <v/>
      </c>
      <c r="D45" s="24">
        <f>IF($A45="","",SUMIFS('Transactions'!$J$5:$J$114,'Transactions'!$E$5:$E$114,$A45,'Transactions'!$D$5:$D$114,"Allocation",'Transactions'!$M$5:$M$114,$B$2))</f>
        <v/>
      </c>
      <c r="E45" s="24">
        <f>IF($A45="","",SUMIFS('Transactions'!$J$5:$J$114,'Transactions'!$E$5:$E$114,$A45,'Transactions'!$D$5:$D$114,"Expense",'Transactions'!$M$5:$M$114,$B$2))</f>
        <v/>
      </c>
      <c r="F45" s="24">
        <f>IF($A45="","",D45-E45)</f>
        <v/>
      </c>
      <c r="G45" s="25">
        <f>IF($A45="","",IFERROR(E45/C45,0))</f>
        <v/>
      </c>
      <c r="H45" s="23">
        <f>IF($A45="","",IF(G45&gt;=1,"Over Budget",IF(G45&gt;=IFERROR(VLOOKUP($A45,'Envelope Setup'!$A$5:$F$114,6,FALSE),1),"Alert","On Track")))</f>
        <v/>
      </c>
    </row>
    <row r="46">
      <c r="A46" s="23">
        <f>IF('Envelope Setup'!$A30="","",'Envelope Setup'!$A30)</f>
        <v/>
      </c>
      <c r="B46" s="11">
        <f>IF($A46="","",IFERROR(VLOOKUP($A46,'Envelope Setup'!$A$5:$B$114,2,FALSE),""))</f>
        <v/>
      </c>
      <c r="C46" s="24">
        <f>IF($A46="","",IFERROR(VLOOKUP($A46,'Envelope Setup'!$A$5:$D$114,4,FALSE),0))</f>
        <v/>
      </c>
      <c r="D46" s="24">
        <f>IF($A46="","",SUMIFS('Transactions'!$J$5:$J$114,'Transactions'!$E$5:$E$114,$A46,'Transactions'!$D$5:$D$114,"Allocation",'Transactions'!$M$5:$M$114,$B$2))</f>
        <v/>
      </c>
      <c r="E46" s="24">
        <f>IF($A46="","",SUMIFS('Transactions'!$J$5:$J$114,'Transactions'!$E$5:$E$114,$A46,'Transactions'!$D$5:$D$114,"Expense",'Transactions'!$M$5:$M$114,$B$2))</f>
        <v/>
      </c>
      <c r="F46" s="24">
        <f>IF($A46="","",D46-E46)</f>
        <v/>
      </c>
      <c r="G46" s="25">
        <f>IF($A46="","",IFERROR(E46/C46,0))</f>
        <v/>
      </c>
      <c r="H46" s="23">
        <f>IF($A46="","",IF(G46&gt;=1,"Over Budget",IF(G46&gt;=IFERROR(VLOOKUP($A46,'Envelope Setup'!$A$5:$F$114,6,FALSE),1),"Alert","On Track")))</f>
        <v/>
      </c>
    </row>
    <row r="47">
      <c r="A47" s="23">
        <f>IF('Envelope Setup'!$A31="","",'Envelope Setup'!$A31)</f>
        <v/>
      </c>
      <c r="B47" s="11">
        <f>IF($A47="","",IFERROR(VLOOKUP($A47,'Envelope Setup'!$A$5:$B$114,2,FALSE),""))</f>
        <v/>
      </c>
      <c r="C47" s="24">
        <f>IF($A47="","",IFERROR(VLOOKUP($A47,'Envelope Setup'!$A$5:$D$114,4,FALSE),0))</f>
        <v/>
      </c>
      <c r="D47" s="24">
        <f>IF($A47="","",SUMIFS('Transactions'!$J$5:$J$114,'Transactions'!$E$5:$E$114,$A47,'Transactions'!$D$5:$D$114,"Allocation",'Transactions'!$M$5:$M$114,$B$2))</f>
        <v/>
      </c>
      <c r="E47" s="24">
        <f>IF($A47="","",SUMIFS('Transactions'!$J$5:$J$114,'Transactions'!$E$5:$E$114,$A47,'Transactions'!$D$5:$D$114,"Expense",'Transactions'!$M$5:$M$114,$B$2))</f>
        <v/>
      </c>
      <c r="F47" s="24">
        <f>IF($A47="","",D47-E47)</f>
        <v/>
      </c>
      <c r="G47" s="25">
        <f>IF($A47="","",IFERROR(E47/C47,0))</f>
        <v/>
      </c>
      <c r="H47" s="23">
        <f>IF($A47="","",IF(G47&gt;=1,"Over Budget",IF(G47&gt;=IFERROR(VLOOKUP($A47,'Envelope Setup'!$A$5:$F$114,6,FALSE),1),"Alert","On Track")))</f>
        <v/>
      </c>
    </row>
    <row r="48">
      <c r="A48" s="23">
        <f>IF('Envelope Setup'!$A32="","",'Envelope Setup'!$A32)</f>
        <v/>
      </c>
      <c r="B48" s="11">
        <f>IF($A48="","",IFERROR(VLOOKUP($A48,'Envelope Setup'!$A$5:$B$114,2,FALSE),""))</f>
        <v/>
      </c>
      <c r="C48" s="24">
        <f>IF($A48="","",IFERROR(VLOOKUP($A48,'Envelope Setup'!$A$5:$D$114,4,FALSE),0))</f>
        <v/>
      </c>
      <c r="D48" s="24">
        <f>IF($A48="","",SUMIFS('Transactions'!$J$5:$J$114,'Transactions'!$E$5:$E$114,$A48,'Transactions'!$D$5:$D$114,"Allocation",'Transactions'!$M$5:$M$114,$B$2))</f>
        <v/>
      </c>
      <c r="E48" s="24">
        <f>IF($A48="","",SUMIFS('Transactions'!$J$5:$J$114,'Transactions'!$E$5:$E$114,$A48,'Transactions'!$D$5:$D$114,"Expense",'Transactions'!$M$5:$M$114,$B$2))</f>
        <v/>
      </c>
      <c r="F48" s="24">
        <f>IF($A48="","",D48-E48)</f>
        <v/>
      </c>
      <c r="G48" s="25">
        <f>IF($A48="","",IFERROR(E48/C48,0))</f>
        <v/>
      </c>
      <c r="H48" s="23">
        <f>IF($A48="","",IF(G48&gt;=1,"Over Budget",IF(G48&gt;=IFERROR(VLOOKUP($A48,'Envelope Setup'!$A$5:$F$114,6,FALSE),1),"Alert","On Track")))</f>
        <v/>
      </c>
    </row>
    <row r="49">
      <c r="A49" s="23">
        <f>IF('Envelope Setup'!$A33="","",'Envelope Setup'!$A33)</f>
        <v/>
      </c>
      <c r="B49" s="11">
        <f>IF($A49="","",IFERROR(VLOOKUP($A49,'Envelope Setup'!$A$5:$B$114,2,FALSE),""))</f>
        <v/>
      </c>
      <c r="C49" s="24">
        <f>IF($A49="","",IFERROR(VLOOKUP($A49,'Envelope Setup'!$A$5:$D$114,4,FALSE),0))</f>
        <v/>
      </c>
      <c r="D49" s="24">
        <f>IF($A49="","",SUMIFS('Transactions'!$J$5:$J$114,'Transactions'!$E$5:$E$114,$A49,'Transactions'!$D$5:$D$114,"Allocation",'Transactions'!$M$5:$M$114,$B$2))</f>
        <v/>
      </c>
      <c r="E49" s="24">
        <f>IF($A49="","",SUMIFS('Transactions'!$J$5:$J$114,'Transactions'!$E$5:$E$114,$A49,'Transactions'!$D$5:$D$114,"Expense",'Transactions'!$M$5:$M$114,$B$2))</f>
        <v/>
      </c>
      <c r="F49" s="24">
        <f>IF($A49="","",D49-E49)</f>
        <v/>
      </c>
      <c r="G49" s="25">
        <f>IF($A49="","",IFERROR(E49/C49,0))</f>
        <v/>
      </c>
      <c r="H49" s="23">
        <f>IF($A49="","",IF(G49&gt;=1,"Over Budget",IF(G49&gt;=IFERROR(VLOOKUP($A49,'Envelope Setup'!$A$5:$F$114,6,FALSE),1),"Alert","On Track")))</f>
        <v/>
      </c>
    </row>
    <row r="50">
      <c r="A50" s="23">
        <f>IF('Envelope Setup'!$A34="","",'Envelope Setup'!$A34)</f>
        <v/>
      </c>
      <c r="B50" s="11">
        <f>IF($A50="","",IFERROR(VLOOKUP($A50,'Envelope Setup'!$A$5:$B$114,2,FALSE),""))</f>
        <v/>
      </c>
      <c r="C50" s="24">
        <f>IF($A50="","",IFERROR(VLOOKUP($A50,'Envelope Setup'!$A$5:$D$114,4,FALSE),0))</f>
        <v/>
      </c>
      <c r="D50" s="24">
        <f>IF($A50="","",SUMIFS('Transactions'!$J$5:$J$114,'Transactions'!$E$5:$E$114,$A50,'Transactions'!$D$5:$D$114,"Allocation",'Transactions'!$M$5:$M$114,$B$2))</f>
        <v/>
      </c>
      <c r="E50" s="24">
        <f>IF($A50="","",SUMIFS('Transactions'!$J$5:$J$114,'Transactions'!$E$5:$E$114,$A50,'Transactions'!$D$5:$D$114,"Expense",'Transactions'!$M$5:$M$114,$B$2))</f>
        <v/>
      </c>
      <c r="F50" s="24">
        <f>IF($A50="","",D50-E50)</f>
        <v/>
      </c>
      <c r="G50" s="25">
        <f>IF($A50="","",IFERROR(E50/C50,0))</f>
        <v/>
      </c>
      <c r="H50" s="23">
        <f>IF($A50="","",IF(G50&gt;=1,"Over Budget",IF(G50&gt;=IFERROR(VLOOKUP($A50,'Envelope Setup'!$A$5:$F$114,6,FALSE),1),"Alert","On Track")))</f>
        <v/>
      </c>
      <c r="J50" s="15" t="inlineStr">
        <is>
          <t>Category Spending Summary</t>
        </is>
      </c>
    </row>
    <row r="51">
      <c r="A51" s="23">
        <f>IF('Envelope Setup'!$A35="","",'Envelope Setup'!$A35)</f>
        <v/>
      </c>
      <c r="B51" s="11">
        <f>IF($A51="","",IFERROR(VLOOKUP($A51,'Envelope Setup'!$A$5:$B$114,2,FALSE),""))</f>
        <v/>
      </c>
      <c r="C51" s="24">
        <f>IF($A51="","",IFERROR(VLOOKUP($A51,'Envelope Setup'!$A$5:$D$114,4,FALSE),0))</f>
        <v/>
      </c>
      <c r="D51" s="24">
        <f>IF($A51="","",SUMIFS('Transactions'!$J$5:$J$114,'Transactions'!$E$5:$E$114,$A51,'Transactions'!$D$5:$D$114,"Allocation",'Transactions'!$M$5:$M$114,$B$2))</f>
        <v/>
      </c>
      <c r="E51" s="24">
        <f>IF($A51="","",SUMIFS('Transactions'!$J$5:$J$114,'Transactions'!$E$5:$E$114,$A51,'Transactions'!$D$5:$D$114,"Expense",'Transactions'!$M$5:$M$114,$B$2))</f>
        <v/>
      </c>
      <c r="F51" s="24">
        <f>IF($A51="","",D51-E51)</f>
        <v/>
      </c>
      <c r="G51" s="25">
        <f>IF($A51="","",IFERROR(E51/C51,0))</f>
        <v/>
      </c>
      <c r="H51" s="23">
        <f>IF($A51="","",IF(G51&gt;=1,"Over Budget",IF(G51&gt;=IFERROR(VLOOKUP($A51,'Envelope Setup'!$A$5:$F$114,6,FALSE),1),"Alert","On Track")))</f>
        <v/>
      </c>
      <c r="J51" s="3" t="inlineStr">
        <is>
          <t>Category</t>
        </is>
      </c>
      <c r="K51" s="3" t="inlineStr">
        <is>
          <t>Spent</t>
        </is>
      </c>
    </row>
    <row r="52">
      <c r="A52" s="23">
        <f>IF('Envelope Setup'!$A36="","",'Envelope Setup'!$A36)</f>
        <v/>
      </c>
      <c r="B52" s="11">
        <f>IF($A52="","",IFERROR(VLOOKUP($A52,'Envelope Setup'!$A$5:$B$114,2,FALSE),""))</f>
        <v/>
      </c>
      <c r="C52" s="24">
        <f>IF($A52="","",IFERROR(VLOOKUP($A52,'Envelope Setup'!$A$5:$D$114,4,FALSE),0))</f>
        <v/>
      </c>
      <c r="D52" s="24">
        <f>IF($A52="","",SUMIFS('Transactions'!$J$5:$J$114,'Transactions'!$E$5:$E$114,$A52,'Transactions'!$D$5:$D$114,"Allocation",'Transactions'!$M$5:$M$114,$B$2))</f>
        <v/>
      </c>
      <c r="E52" s="24">
        <f>IF($A52="","",SUMIFS('Transactions'!$J$5:$J$114,'Transactions'!$E$5:$E$114,$A52,'Transactions'!$D$5:$D$114,"Expense",'Transactions'!$M$5:$M$114,$B$2))</f>
        <v/>
      </c>
      <c r="F52" s="24">
        <f>IF($A52="","",D52-E52)</f>
        <v/>
      </c>
      <c r="G52" s="25">
        <f>IF($A52="","",IFERROR(E52/C52,0))</f>
        <v/>
      </c>
      <c r="H52" s="23">
        <f>IF($A52="","",IF(G52&gt;=1,"Over Budget",IF(G52&gt;=IFERROR(VLOOKUP($A52,'Envelope Setup'!$A$5:$F$114,6,FALSE),1),"Alert","On Track")))</f>
        <v/>
      </c>
      <c r="J52" s="9" t="inlineStr">
        <is>
          <t>Essentials</t>
        </is>
      </c>
      <c r="K52" s="26">
        <f>IF(J52="","",SUMIF('Envelope Setup'!$C$5:$C$114,J52,$E$21:$E$130))</f>
        <v/>
      </c>
    </row>
    <row r="53">
      <c r="A53" s="23">
        <f>IF('Envelope Setup'!$A37="","",'Envelope Setup'!$A37)</f>
        <v/>
      </c>
      <c r="B53" s="11">
        <f>IF($A53="","",IFERROR(VLOOKUP($A53,'Envelope Setup'!$A$5:$B$114,2,FALSE),""))</f>
        <v/>
      </c>
      <c r="C53" s="24">
        <f>IF($A53="","",IFERROR(VLOOKUP($A53,'Envelope Setup'!$A$5:$D$114,4,FALSE),0))</f>
        <v/>
      </c>
      <c r="D53" s="24">
        <f>IF($A53="","",SUMIFS('Transactions'!$J$5:$J$114,'Transactions'!$E$5:$E$114,$A53,'Transactions'!$D$5:$D$114,"Allocation",'Transactions'!$M$5:$M$114,$B$2))</f>
        <v/>
      </c>
      <c r="E53" s="24">
        <f>IF($A53="","",SUMIFS('Transactions'!$J$5:$J$114,'Transactions'!$E$5:$E$114,$A53,'Transactions'!$D$5:$D$114,"Expense",'Transactions'!$M$5:$M$114,$B$2))</f>
        <v/>
      </c>
      <c r="F53" s="24">
        <f>IF($A53="","",D53-E53)</f>
        <v/>
      </c>
      <c r="G53" s="25">
        <f>IF($A53="","",IFERROR(E53/C53,0))</f>
        <v/>
      </c>
      <c r="H53" s="23">
        <f>IF($A53="","",IF(G53&gt;=1,"Over Budget",IF(G53&gt;=IFERROR(VLOOKUP($A53,'Envelope Setup'!$A$5:$F$114,6,FALSE),1),"Alert","On Track")))</f>
        <v/>
      </c>
      <c r="J53" s="11" t="inlineStr">
        <is>
          <t>Lifestyle</t>
        </is>
      </c>
      <c r="K53" s="27">
        <f>IF(J53="","",SUMIF('Envelope Setup'!$C$5:$C$114,J53,$E$21:$E$130))</f>
        <v/>
      </c>
    </row>
    <row r="54">
      <c r="A54" s="23">
        <f>IF('Envelope Setup'!$A38="","",'Envelope Setup'!$A38)</f>
        <v/>
      </c>
      <c r="B54" s="11">
        <f>IF($A54="","",IFERROR(VLOOKUP($A54,'Envelope Setup'!$A$5:$B$114,2,FALSE),""))</f>
        <v/>
      </c>
      <c r="C54" s="24">
        <f>IF($A54="","",IFERROR(VLOOKUP($A54,'Envelope Setup'!$A$5:$D$114,4,FALSE),0))</f>
        <v/>
      </c>
      <c r="D54" s="24">
        <f>IF($A54="","",SUMIFS('Transactions'!$J$5:$J$114,'Transactions'!$E$5:$E$114,$A54,'Transactions'!$D$5:$D$114,"Allocation",'Transactions'!$M$5:$M$114,$B$2))</f>
        <v/>
      </c>
      <c r="E54" s="24">
        <f>IF($A54="","",SUMIFS('Transactions'!$J$5:$J$114,'Transactions'!$E$5:$E$114,$A54,'Transactions'!$D$5:$D$114,"Expense",'Transactions'!$M$5:$M$114,$B$2))</f>
        <v/>
      </c>
      <c r="F54" s="24">
        <f>IF($A54="","",D54-E54)</f>
        <v/>
      </c>
      <c r="G54" s="25">
        <f>IF($A54="","",IFERROR(E54/C54,0))</f>
        <v/>
      </c>
      <c r="H54" s="23">
        <f>IF($A54="","",IF(G54&gt;=1,"Over Budget",IF(G54&gt;=IFERROR(VLOOKUP($A54,'Envelope Setup'!$A$5:$F$114,6,FALSE),1),"Alert","On Track")))</f>
        <v/>
      </c>
      <c r="J54" s="9" t="inlineStr">
        <is>
          <t>Bills</t>
        </is>
      </c>
      <c r="K54" s="26">
        <f>IF(J54="","",SUMIF('Envelope Setup'!$C$5:$C$114,J54,$E$21:$E$130))</f>
        <v/>
      </c>
    </row>
    <row r="55">
      <c r="A55" s="23">
        <f>IF('Envelope Setup'!$A39="","",'Envelope Setup'!$A39)</f>
        <v/>
      </c>
      <c r="B55" s="11">
        <f>IF($A55="","",IFERROR(VLOOKUP($A55,'Envelope Setup'!$A$5:$B$114,2,FALSE),""))</f>
        <v/>
      </c>
      <c r="C55" s="24">
        <f>IF($A55="","",IFERROR(VLOOKUP($A55,'Envelope Setup'!$A$5:$D$114,4,FALSE),0))</f>
        <v/>
      </c>
      <c r="D55" s="24">
        <f>IF($A55="","",SUMIFS('Transactions'!$J$5:$J$114,'Transactions'!$E$5:$E$114,$A55,'Transactions'!$D$5:$D$114,"Allocation",'Transactions'!$M$5:$M$114,$B$2))</f>
        <v/>
      </c>
      <c r="E55" s="24">
        <f>IF($A55="","",SUMIFS('Transactions'!$J$5:$J$114,'Transactions'!$E$5:$E$114,$A55,'Transactions'!$D$5:$D$114,"Expense",'Transactions'!$M$5:$M$114,$B$2))</f>
        <v/>
      </c>
      <c r="F55" s="24">
        <f>IF($A55="","",D55-E55)</f>
        <v/>
      </c>
      <c r="G55" s="25">
        <f>IF($A55="","",IFERROR(E55/C55,0))</f>
        <v/>
      </c>
      <c r="H55" s="23">
        <f>IF($A55="","",IF(G55&gt;=1,"Over Budget",IF(G55&gt;=IFERROR(VLOOKUP($A55,'Envelope Setup'!$A$5:$F$114,6,FALSE),1),"Alert","On Track")))</f>
        <v/>
      </c>
      <c r="J55" s="11" t="inlineStr">
        <is>
          <t>Savings</t>
        </is>
      </c>
      <c r="K55" s="27">
        <f>IF(J55="","",SUMIF('Envelope Setup'!$C$5:$C$114,J55,$E$21:$E$130))</f>
        <v/>
      </c>
    </row>
    <row r="56">
      <c r="A56" s="23">
        <f>IF('Envelope Setup'!$A40="","",'Envelope Setup'!$A40)</f>
        <v/>
      </c>
      <c r="B56" s="11">
        <f>IF($A56="","",IFERROR(VLOOKUP($A56,'Envelope Setup'!$A$5:$B$114,2,FALSE),""))</f>
        <v/>
      </c>
      <c r="C56" s="24">
        <f>IF($A56="","",IFERROR(VLOOKUP($A56,'Envelope Setup'!$A$5:$D$114,4,FALSE),0))</f>
        <v/>
      </c>
      <c r="D56" s="24">
        <f>IF($A56="","",SUMIFS('Transactions'!$J$5:$J$114,'Transactions'!$E$5:$E$114,$A56,'Transactions'!$D$5:$D$114,"Allocation",'Transactions'!$M$5:$M$114,$B$2))</f>
        <v/>
      </c>
      <c r="E56" s="24">
        <f>IF($A56="","",SUMIFS('Transactions'!$J$5:$J$114,'Transactions'!$E$5:$E$114,$A56,'Transactions'!$D$5:$D$114,"Expense",'Transactions'!$M$5:$M$114,$B$2))</f>
        <v/>
      </c>
      <c r="F56" s="24">
        <f>IF($A56="","",D56-E56)</f>
        <v/>
      </c>
      <c r="G56" s="25">
        <f>IF($A56="","",IFERROR(E56/C56,0))</f>
        <v/>
      </c>
      <c r="H56" s="23">
        <f>IF($A56="","",IF(G56&gt;=1,"Over Budget",IF(G56&gt;=IFERROR(VLOOKUP($A56,'Envelope Setup'!$A$5:$F$114,6,FALSE),1),"Alert","On Track")))</f>
        <v/>
      </c>
      <c r="J56" s="9" t="inlineStr"/>
      <c r="K56" s="26">
        <f>IF(J56="","",SUMIF('Envelope Setup'!$C$5:$C$114,J56,$E$21:$E$130))</f>
        <v/>
      </c>
    </row>
    <row r="57">
      <c r="A57" s="23">
        <f>IF('Envelope Setup'!$A41="","",'Envelope Setup'!$A41)</f>
        <v/>
      </c>
      <c r="B57" s="11">
        <f>IF($A57="","",IFERROR(VLOOKUP($A57,'Envelope Setup'!$A$5:$B$114,2,FALSE),""))</f>
        <v/>
      </c>
      <c r="C57" s="24">
        <f>IF($A57="","",IFERROR(VLOOKUP($A57,'Envelope Setup'!$A$5:$D$114,4,FALSE),0))</f>
        <v/>
      </c>
      <c r="D57" s="24">
        <f>IF($A57="","",SUMIFS('Transactions'!$J$5:$J$114,'Transactions'!$E$5:$E$114,$A57,'Transactions'!$D$5:$D$114,"Allocation",'Transactions'!$M$5:$M$114,$B$2))</f>
        <v/>
      </c>
      <c r="E57" s="24">
        <f>IF($A57="","",SUMIFS('Transactions'!$J$5:$J$114,'Transactions'!$E$5:$E$114,$A57,'Transactions'!$D$5:$D$114,"Expense",'Transactions'!$M$5:$M$114,$B$2))</f>
        <v/>
      </c>
      <c r="F57" s="24">
        <f>IF($A57="","",D57-E57)</f>
        <v/>
      </c>
      <c r="G57" s="25">
        <f>IF($A57="","",IFERROR(E57/C57,0))</f>
        <v/>
      </c>
      <c r="H57" s="23">
        <f>IF($A57="","",IF(G57&gt;=1,"Over Budget",IF(G57&gt;=IFERROR(VLOOKUP($A57,'Envelope Setup'!$A$5:$F$114,6,FALSE),1),"Alert","On Track")))</f>
        <v/>
      </c>
      <c r="J57" s="11" t="inlineStr"/>
      <c r="K57" s="27">
        <f>IF(J57="","",SUMIF('Envelope Setup'!$C$5:$C$114,J57,$E$21:$E$130))</f>
        <v/>
      </c>
    </row>
    <row r="58">
      <c r="A58" s="23">
        <f>IF('Envelope Setup'!$A42="","",'Envelope Setup'!$A42)</f>
        <v/>
      </c>
      <c r="B58" s="11">
        <f>IF($A58="","",IFERROR(VLOOKUP($A58,'Envelope Setup'!$A$5:$B$114,2,FALSE),""))</f>
        <v/>
      </c>
      <c r="C58" s="24">
        <f>IF($A58="","",IFERROR(VLOOKUP($A58,'Envelope Setup'!$A$5:$D$114,4,FALSE),0))</f>
        <v/>
      </c>
      <c r="D58" s="24">
        <f>IF($A58="","",SUMIFS('Transactions'!$J$5:$J$114,'Transactions'!$E$5:$E$114,$A58,'Transactions'!$D$5:$D$114,"Allocation",'Transactions'!$M$5:$M$114,$B$2))</f>
        <v/>
      </c>
      <c r="E58" s="24">
        <f>IF($A58="","",SUMIFS('Transactions'!$J$5:$J$114,'Transactions'!$E$5:$E$114,$A58,'Transactions'!$D$5:$D$114,"Expense",'Transactions'!$M$5:$M$114,$B$2))</f>
        <v/>
      </c>
      <c r="F58" s="24">
        <f>IF($A58="","",D58-E58)</f>
        <v/>
      </c>
      <c r="G58" s="25">
        <f>IF($A58="","",IFERROR(E58/C58,0))</f>
        <v/>
      </c>
      <c r="H58" s="23">
        <f>IF($A58="","",IF(G58&gt;=1,"Over Budget",IF(G58&gt;=IFERROR(VLOOKUP($A58,'Envelope Setup'!$A$5:$F$114,6,FALSE),1),"Alert","On Track")))</f>
        <v/>
      </c>
      <c r="J58" s="9" t="inlineStr"/>
      <c r="K58" s="26">
        <f>IF(J58="","",SUMIF('Envelope Setup'!$C$5:$C$114,J58,$E$21:$E$130))</f>
        <v/>
      </c>
    </row>
    <row r="59">
      <c r="A59" s="23">
        <f>IF('Envelope Setup'!$A43="","",'Envelope Setup'!$A43)</f>
        <v/>
      </c>
      <c r="B59" s="11">
        <f>IF($A59="","",IFERROR(VLOOKUP($A59,'Envelope Setup'!$A$5:$B$114,2,FALSE),""))</f>
        <v/>
      </c>
      <c r="C59" s="24">
        <f>IF($A59="","",IFERROR(VLOOKUP($A59,'Envelope Setup'!$A$5:$D$114,4,FALSE),0))</f>
        <v/>
      </c>
      <c r="D59" s="24">
        <f>IF($A59="","",SUMIFS('Transactions'!$J$5:$J$114,'Transactions'!$E$5:$E$114,$A59,'Transactions'!$D$5:$D$114,"Allocation",'Transactions'!$M$5:$M$114,$B$2))</f>
        <v/>
      </c>
      <c r="E59" s="24">
        <f>IF($A59="","",SUMIFS('Transactions'!$J$5:$J$114,'Transactions'!$E$5:$E$114,$A59,'Transactions'!$D$5:$D$114,"Expense",'Transactions'!$M$5:$M$114,$B$2))</f>
        <v/>
      </c>
      <c r="F59" s="24">
        <f>IF($A59="","",D59-E59)</f>
        <v/>
      </c>
      <c r="G59" s="25">
        <f>IF($A59="","",IFERROR(E59/C59,0))</f>
        <v/>
      </c>
      <c r="H59" s="23">
        <f>IF($A59="","",IF(G59&gt;=1,"Over Budget",IF(G59&gt;=IFERROR(VLOOKUP($A59,'Envelope Setup'!$A$5:$F$114,6,FALSE),1),"Alert","On Track")))</f>
        <v/>
      </c>
      <c r="J59" s="11" t="inlineStr"/>
      <c r="K59" s="27">
        <f>IF(J59="","",SUMIF('Envelope Setup'!$C$5:$C$114,J59,$E$21:$E$130))</f>
        <v/>
      </c>
    </row>
    <row r="60">
      <c r="A60" s="23">
        <f>IF('Envelope Setup'!$A44="","",'Envelope Setup'!$A44)</f>
        <v/>
      </c>
      <c r="B60" s="11">
        <f>IF($A60="","",IFERROR(VLOOKUP($A60,'Envelope Setup'!$A$5:$B$114,2,FALSE),""))</f>
        <v/>
      </c>
      <c r="C60" s="24">
        <f>IF($A60="","",IFERROR(VLOOKUP($A60,'Envelope Setup'!$A$5:$D$114,4,FALSE),0))</f>
        <v/>
      </c>
      <c r="D60" s="24">
        <f>IF($A60="","",SUMIFS('Transactions'!$J$5:$J$114,'Transactions'!$E$5:$E$114,$A60,'Transactions'!$D$5:$D$114,"Allocation",'Transactions'!$M$5:$M$114,$B$2))</f>
        <v/>
      </c>
      <c r="E60" s="24">
        <f>IF($A60="","",SUMIFS('Transactions'!$J$5:$J$114,'Transactions'!$E$5:$E$114,$A60,'Transactions'!$D$5:$D$114,"Expense",'Transactions'!$M$5:$M$114,$B$2))</f>
        <v/>
      </c>
      <c r="F60" s="24">
        <f>IF($A60="","",D60-E60)</f>
        <v/>
      </c>
      <c r="G60" s="25">
        <f>IF($A60="","",IFERROR(E60/C60,0))</f>
        <v/>
      </c>
      <c r="H60" s="23">
        <f>IF($A60="","",IF(G60&gt;=1,"Over Budget",IF(G60&gt;=IFERROR(VLOOKUP($A60,'Envelope Setup'!$A$5:$F$114,6,FALSE),1),"Alert","On Track")))</f>
        <v/>
      </c>
      <c r="J60" s="9" t="inlineStr"/>
      <c r="K60" s="26">
        <f>IF(J60="","",SUMIF('Envelope Setup'!$C$5:$C$114,J60,$E$21:$E$130))</f>
        <v/>
      </c>
    </row>
    <row r="61">
      <c r="A61" s="23">
        <f>IF('Envelope Setup'!$A45="","",'Envelope Setup'!$A45)</f>
        <v/>
      </c>
      <c r="B61" s="11">
        <f>IF($A61="","",IFERROR(VLOOKUP($A61,'Envelope Setup'!$A$5:$B$114,2,FALSE),""))</f>
        <v/>
      </c>
      <c r="C61" s="24">
        <f>IF($A61="","",IFERROR(VLOOKUP($A61,'Envelope Setup'!$A$5:$D$114,4,FALSE),0))</f>
        <v/>
      </c>
      <c r="D61" s="24">
        <f>IF($A61="","",SUMIFS('Transactions'!$J$5:$J$114,'Transactions'!$E$5:$E$114,$A61,'Transactions'!$D$5:$D$114,"Allocation",'Transactions'!$M$5:$M$114,$B$2))</f>
        <v/>
      </c>
      <c r="E61" s="24">
        <f>IF($A61="","",SUMIFS('Transactions'!$J$5:$J$114,'Transactions'!$E$5:$E$114,$A61,'Transactions'!$D$5:$D$114,"Expense",'Transactions'!$M$5:$M$114,$B$2))</f>
        <v/>
      </c>
      <c r="F61" s="24">
        <f>IF($A61="","",D61-E61)</f>
        <v/>
      </c>
      <c r="G61" s="25">
        <f>IF($A61="","",IFERROR(E61/C61,0))</f>
        <v/>
      </c>
      <c r="H61" s="23">
        <f>IF($A61="","",IF(G61&gt;=1,"Over Budget",IF(G61&gt;=IFERROR(VLOOKUP($A61,'Envelope Setup'!$A$5:$F$114,6,FALSE),1),"Alert","On Track")))</f>
        <v/>
      </c>
      <c r="J61" s="11" t="inlineStr"/>
      <c r="K61" s="27">
        <f>IF(J61="","",SUMIF('Envelope Setup'!$C$5:$C$114,J61,$E$21:$E$130))</f>
        <v/>
      </c>
    </row>
    <row r="62">
      <c r="A62" s="23">
        <f>IF('Envelope Setup'!$A46="","",'Envelope Setup'!$A46)</f>
        <v/>
      </c>
      <c r="B62" s="11">
        <f>IF($A62="","",IFERROR(VLOOKUP($A62,'Envelope Setup'!$A$5:$B$114,2,FALSE),""))</f>
        <v/>
      </c>
      <c r="C62" s="24">
        <f>IF($A62="","",IFERROR(VLOOKUP($A62,'Envelope Setup'!$A$5:$D$114,4,FALSE),0))</f>
        <v/>
      </c>
      <c r="D62" s="24">
        <f>IF($A62="","",SUMIFS('Transactions'!$J$5:$J$114,'Transactions'!$E$5:$E$114,$A62,'Transactions'!$D$5:$D$114,"Allocation",'Transactions'!$M$5:$M$114,$B$2))</f>
        <v/>
      </c>
      <c r="E62" s="24">
        <f>IF($A62="","",SUMIFS('Transactions'!$J$5:$J$114,'Transactions'!$E$5:$E$114,$A62,'Transactions'!$D$5:$D$114,"Expense",'Transactions'!$M$5:$M$114,$B$2))</f>
        <v/>
      </c>
      <c r="F62" s="24">
        <f>IF($A62="","",D62-E62)</f>
        <v/>
      </c>
      <c r="G62" s="25">
        <f>IF($A62="","",IFERROR(E62/C62,0))</f>
        <v/>
      </c>
      <c r="H62" s="23">
        <f>IF($A62="","",IF(G62&gt;=1,"Over Budget",IF(G62&gt;=IFERROR(VLOOKUP($A62,'Envelope Setup'!$A$5:$F$114,6,FALSE),1),"Alert","On Track")))</f>
        <v/>
      </c>
      <c r="J62" s="9" t="inlineStr"/>
      <c r="K62" s="26">
        <f>IF(J62="","",SUMIF('Envelope Setup'!$C$5:$C$114,J62,$E$21:$E$130))</f>
        <v/>
      </c>
    </row>
    <row r="63">
      <c r="A63" s="23">
        <f>IF('Envelope Setup'!$A47="","",'Envelope Setup'!$A47)</f>
        <v/>
      </c>
      <c r="B63" s="11">
        <f>IF($A63="","",IFERROR(VLOOKUP($A63,'Envelope Setup'!$A$5:$B$114,2,FALSE),""))</f>
        <v/>
      </c>
      <c r="C63" s="24">
        <f>IF($A63="","",IFERROR(VLOOKUP($A63,'Envelope Setup'!$A$5:$D$114,4,FALSE),0))</f>
        <v/>
      </c>
      <c r="D63" s="24">
        <f>IF($A63="","",SUMIFS('Transactions'!$J$5:$J$114,'Transactions'!$E$5:$E$114,$A63,'Transactions'!$D$5:$D$114,"Allocation",'Transactions'!$M$5:$M$114,$B$2))</f>
        <v/>
      </c>
      <c r="E63" s="24">
        <f>IF($A63="","",SUMIFS('Transactions'!$J$5:$J$114,'Transactions'!$E$5:$E$114,$A63,'Transactions'!$D$5:$D$114,"Expense",'Transactions'!$M$5:$M$114,$B$2))</f>
        <v/>
      </c>
      <c r="F63" s="24">
        <f>IF($A63="","",D63-E63)</f>
        <v/>
      </c>
      <c r="G63" s="25">
        <f>IF($A63="","",IFERROR(E63/C63,0))</f>
        <v/>
      </c>
      <c r="H63" s="23">
        <f>IF($A63="","",IF(G63&gt;=1,"Over Budget",IF(G63&gt;=IFERROR(VLOOKUP($A63,'Envelope Setup'!$A$5:$F$114,6,FALSE),1),"Alert","On Track")))</f>
        <v/>
      </c>
      <c r="J63" s="11" t="inlineStr"/>
      <c r="K63" s="27">
        <f>IF(J63="","",SUMIF('Envelope Setup'!$C$5:$C$114,J63,$E$21:$E$130))</f>
        <v/>
      </c>
    </row>
    <row r="64">
      <c r="A64" s="23">
        <f>IF('Envelope Setup'!$A48="","",'Envelope Setup'!$A48)</f>
        <v/>
      </c>
      <c r="B64" s="11">
        <f>IF($A64="","",IFERROR(VLOOKUP($A64,'Envelope Setup'!$A$5:$B$114,2,FALSE),""))</f>
        <v/>
      </c>
      <c r="C64" s="24">
        <f>IF($A64="","",IFERROR(VLOOKUP($A64,'Envelope Setup'!$A$5:$D$114,4,FALSE),0))</f>
        <v/>
      </c>
      <c r="D64" s="24">
        <f>IF($A64="","",SUMIFS('Transactions'!$J$5:$J$114,'Transactions'!$E$5:$E$114,$A64,'Transactions'!$D$5:$D$114,"Allocation",'Transactions'!$M$5:$M$114,$B$2))</f>
        <v/>
      </c>
      <c r="E64" s="24">
        <f>IF($A64="","",SUMIFS('Transactions'!$J$5:$J$114,'Transactions'!$E$5:$E$114,$A64,'Transactions'!$D$5:$D$114,"Expense",'Transactions'!$M$5:$M$114,$B$2))</f>
        <v/>
      </c>
      <c r="F64" s="24">
        <f>IF($A64="","",D64-E64)</f>
        <v/>
      </c>
      <c r="G64" s="25">
        <f>IF($A64="","",IFERROR(E64/C64,0))</f>
        <v/>
      </c>
      <c r="H64" s="23">
        <f>IF($A64="","",IF(G64&gt;=1,"Over Budget",IF(G64&gt;=IFERROR(VLOOKUP($A64,'Envelope Setup'!$A$5:$F$114,6,FALSE),1),"Alert","On Track")))</f>
        <v/>
      </c>
      <c r="J64" s="9" t="inlineStr"/>
      <c r="K64" s="26">
        <f>IF(J64="","",SUMIF('Envelope Setup'!$C$5:$C$114,J64,$E$21:$E$130))</f>
        <v/>
      </c>
    </row>
    <row r="65">
      <c r="A65" s="23">
        <f>IF('Envelope Setup'!$A49="","",'Envelope Setup'!$A49)</f>
        <v/>
      </c>
      <c r="B65" s="11">
        <f>IF($A65="","",IFERROR(VLOOKUP($A65,'Envelope Setup'!$A$5:$B$114,2,FALSE),""))</f>
        <v/>
      </c>
      <c r="C65" s="24">
        <f>IF($A65="","",IFERROR(VLOOKUP($A65,'Envelope Setup'!$A$5:$D$114,4,FALSE),0))</f>
        <v/>
      </c>
      <c r="D65" s="24">
        <f>IF($A65="","",SUMIFS('Transactions'!$J$5:$J$114,'Transactions'!$E$5:$E$114,$A65,'Transactions'!$D$5:$D$114,"Allocation",'Transactions'!$M$5:$M$114,$B$2))</f>
        <v/>
      </c>
      <c r="E65" s="24">
        <f>IF($A65="","",SUMIFS('Transactions'!$J$5:$J$114,'Transactions'!$E$5:$E$114,$A65,'Transactions'!$D$5:$D$114,"Expense",'Transactions'!$M$5:$M$114,$B$2))</f>
        <v/>
      </c>
      <c r="F65" s="24">
        <f>IF($A65="","",D65-E65)</f>
        <v/>
      </c>
      <c r="G65" s="25">
        <f>IF($A65="","",IFERROR(E65/C65,0))</f>
        <v/>
      </c>
      <c r="H65" s="23">
        <f>IF($A65="","",IF(G65&gt;=1,"Over Budget",IF(G65&gt;=IFERROR(VLOOKUP($A65,'Envelope Setup'!$A$5:$F$114,6,FALSE),1),"Alert","On Track")))</f>
        <v/>
      </c>
      <c r="J65" s="11" t="inlineStr"/>
      <c r="K65" s="27">
        <f>IF(J65="","",SUMIF('Envelope Setup'!$C$5:$C$114,J65,$E$21:$E$130))</f>
        <v/>
      </c>
    </row>
    <row r="66">
      <c r="A66" s="23">
        <f>IF('Envelope Setup'!$A50="","",'Envelope Setup'!$A50)</f>
        <v/>
      </c>
      <c r="B66" s="11">
        <f>IF($A66="","",IFERROR(VLOOKUP($A66,'Envelope Setup'!$A$5:$B$114,2,FALSE),""))</f>
        <v/>
      </c>
      <c r="C66" s="24">
        <f>IF($A66="","",IFERROR(VLOOKUP($A66,'Envelope Setup'!$A$5:$D$114,4,FALSE),0))</f>
        <v/>
      </c>
      <c r="D66" s="24">
        <f>IF($A66="","",SUMIFS('Transactions'!$J$5:$J$114,'Transactions'!$E$5:$E$114,$A66,'Transactions'!$D$5:$D$114,"Allocation",'Transactions'!$M$5:$M$114,$B$2))</f>
        <v/>
      </c>
      <c r="E66" s="24">
        <f>IF($A66="","",SUMIFS('Transactions'!$J$5:$J$114,'Transactions'!$E$5:$E$114,$A66,'Transactions'!$D$5:$D$114,"Expense",'Transactions'!$M$5:$M$114,$B$2))</f>
        <v/>
      </c>
      <c r="F66" s="24">
        <f>IF($A66="","",D66-E66)</f>
        <v/>
      </c>
      <c r="G66" s="25">
        <f>IF($A66="","",IFERROR(E66/C66,0))</f>
        <v/>
      </c>
      <c r="H66" s="23">
        <f>IF($A66="","",IF(G66&gt;=1,"Over Budget",IF(G66&gt;=IFERROR(VLOOKUP($A66,'Envelope Setup'!$A$5:$F$114,6,FALSE),1),"Alert","On Track")))</f>
        <v/>
      </c>
      <c r="J66" s="9" t="inlineStr"/>
      <c r="K66" s="26">
        <f>IF(J66="","",SUMIF('Envelope Setup'!$C$5:$C$114,J66,$E$21:$E$130))</f>
        <v/>
      </c>
    </row>
    <row r="67">
      <c r="A67" s="23">
        <f>IF('Envelope Setup'!$A51="","",'Envelope Setup'!$A51)</f>
        <v/>
      </c>
      <c r="B67" s="11">
        <f>IF($A67="","",IFERROR(VLOOKUP($A67,'Envelope Setup'!$A$5:$B$114,2,FALSE),""))</f>
        <v/>
      </c>
      <c r="C67" s="24">
        <f>IF($A67="","",IFERROR(VLOOKUP($A67,'Envelope Setup'!$A$5:$D$114,4,FALSE),0))</f>
        <v/>
      </c>
      <c r="D67" s="24">
        <f>IF($A67="","",SUMIFS('Transactions'!$J$5:$J$114,'Transactions'!$E$5:$E$114,$A67,'Transactions'!$D$5:$D$114,"Allocation",'Transactions'!$M$5:$M$114,$B$2))</f>
        <v/>
      </c>
      <c r="E67" s="24">
        <f>IF($A67="","",SUMIFS('Transactions'!$J$5:$J$114,'Transactions'!$E$5:$E$114,$A67,'Transactions'!$D$5:$D$114,"Expense",'Transactions'!$M$5:$M$114,$B$2))</f>
        <v/>
      </c>
      <c r="F67" s="24">
        <f>IF($A67="","",D67-E67)</f>
        <v/>
      </c>
      <c r="G67" s="25">
        <f>IF($A67="","",IFERROR(E67/C67,0))</f>
        <v/>
      </c>
      <c r="H67" s="23">
        <f>IF($A67="","",IF(G67&gt;=1,"Over Budget",IF(G67&gt;=IFERROR(VLOOKUP($A67,'Envelope Setup'!$A$5:$F$114,6,FALSE),1),"Alert","On Track")))</f>
        <v/>
      </c>
      <c r="J67" s="11" t="inlineStr"/>
      <c r="K67" s="27">
        <f>IF(J67="","",SUMIF('Envelope Setup'!$C$5:$C$114,J67,$E$21:$E$130))</f>
        <v/>
      </c>
    </row>
    <row r="68">
      <c r="A68" s="23">
        <f>IF('Envelope Setup'!$A52="","",'Envelope Setup'!$A52)</f>
        <v/>
      </c>
      <c r="B68" s="11">
        <f>IF($A68="","",IFERROR(VLOOKUP($A68,'Envelope Setup'!$A$5:$B$114,2,FALSE),""))</f>
        <v/>
      </c>
      <c r="C68" s="24">
        <f>IF($A68="","",IFERROR(VLOOKUP($A68,'Envelope Setup'!$A$5:$D$114,4,FALSE),0))</f>
        <v/>
      </c>
      <c r="D68" s="24">
        <f>IF($A68="","",SUMIFS('Transactions'!$J$5:$J$114,'Transactions'!$E$5:$E$114,$A68,'Transactions'!$D$5:$D$114,"Allocation",'Transactions'!$M$5:$M$114,$B$2))</f>
        <v/>
      </c>
      <c r="E68" s="24">
        <f>IF($A68="","",SUMIFS('Transactions'!$J$5:$J$114,'Transactions'!$E$5:$E$114,$A68,'Transactions'!$D$5:$D$114,"Expense",'Transactions'!$M$5:$M$114,$B$2))</f>
        <v/>
      </c>
      <c r="F68" s="24">
        <f>IF($A68="","",D68-E68)</f>
        <v/>
      </c>
      <c r="G68" s="25">
        <f>IF($A68="","",IFERROR(E68/C68,0))</f>
        <v/>
      </c>
      <c r="H68" s="23">
        <f>IF($A68="","",IF(G68&gt;=1,"Over Budget",IF(G68&gt;=IFERROR(VLOOKUP($A68,'Envelope Setup'!$A$5:$F$114,6,FALSE),1),"Alert","On Track")))</f>
        <v/>
      </c>
      <c r="J68" s="9" t="inlineStr"/>
      <c r="K68" s="26">
        <f>IF(J68="","",SUMIF('Envelope Setup'!$C$5:$C$114,J68,$E$21:$E$130))</f>
        <v/>
      </c>
    </row>
    <row r="69">
      <c r="A69" s="23">
        <f>IF('Envelope Setup'!$A53="","",'Envelope Setup'!$A53)</f>
        <v/>
      </c>
      <c r="B69" s="11">
        <f>IF($A69="","",IFERROR(VLOOKUP($A69,'Envelope Setup'!$A$5:$B$114,2,FALSE),""))</f>
        <v/>
      </c>
      <c r="C69" s="24">
        <f>IF($A69="","",IFERROR(VLOOKUP($A69,'Envelope Setup'!$A$5:$D$114,4,FALSE),0))</f>
        <v/>
      </c>
      <c r="D69" s="24">
        <f>IF($A69="","",SUMIFS('Transactions'!$J$5:$J$114,'Transactions'!$E$5:$E$114,$A69,'Transactions'!$D$5:$D$114,"Allocation",'Transactions'!$M$5:$M$114,$B$2))</f>
        <v/>
      </c>
      <c r="E69" s="24">
        <f>IF($A69="","",SUMIFS('Transactions'!$J$5:$J$114,'Transactions'!$E$5:$E$114,$A69,'Transactions'!$D$5:$D$114,"Expense",'Transactions'!$M$5:$M$114,$B$2))</f>
        <v/>
      </c>
      <c r="F69" s="24">
        <f>IF($A69="","",D69-E69)</f>
        <v/>
      </c>
      <c r="G69" s="25">
        <f>IF($A69="","",IFERROR(E69/C69,0))</f>
        <v/>
      </c>
      <c r="H69" s="23">
        <f>IF($A69="","",IF(G69&gt;=1,"Over Budget",IF(G69&gt;=IFERROR(VLOOKUP($A69,'Envelope Setup'!$A$5:$F$114,6,FALSE),1),"Alert","On Track")))</f>
        <v/>
      </c>
      <c r="J69" s="11" t="inlineStr"/>
      <c r="K69" s="27">
        <f>IF(J69="","",SUMIF('Envelope Setup'!$C$5:$C$114,J69,$E$21:$E$130))</f>
        <v/>
      </c>
    </row>
    <row r="70">
      <c r="A70" s="23">
        <f>IF('Envelope Setup'!$A54="","",'Envelope Setup'!$A54)</f>
        <v/>
      </c>
      <c r="B70" s="11">
        <f>IF($A70="","",IFERROR(VLOOKUP($A70,'Envelope Setup'!$A$5:$B$114,2,FALSE),""))</f>
        <v/>
      </c>
      <c r="C70" s="24">
        <f>IF($A70="","",IFERROR(VLOOKUP($A70,'Envelope Setup'!$A$5:$D$114,4,FALSE),0))</f>
        <v/>
      </c>
      <c r="D70" s="24">
        <f>IF($A70="","",SUMIFS('Transactions'!$J$5:$J$114,'Transactions'!$E$5:$E$114,$A70,'Transactions'!$D$5:$D$114,"Allocation",'Transactions'!$M$5:$M$114,$B$2))</f>
        <v/>
      </c>
      <c r="E70" s="24">
        <f>IF($A70="","",SUMIFS('Transactions'!$J$5:$J$114,'Transactions'!$E$5:$E$114,$A70,'Transactions'!$D$5:$D$114,"Expense",'Transactions'!$M$5:$M$114,$B$2))</f>
        <v/>
      </c>
      <c r="F70" s="24">
        <f>IF($A70="","",D70-E70)</f>
        <v/>
      </c>
      <c r="G70" s="25">
        <f>IF($A70="","",IFERROR(E70/C70,0))</f>
        <v/>
      </c>
      <c r="H70" s="23">
        <f>IF($A70="","",IF(G70&gt;=1,"Over Budget",IF(G70&gt;=IFERROR(VLOOKUP($A70,'Envelope Setup'!$A$5:$F$114,6,FALSE),1),"Alert","On Track")))</f>
        <v/>
      </c>
      <c r="J70" s="9" t="inlineStr"/>
      <c r="K70" s="26">
        <f>IF(J70="","",SUMIF('Envelope Setup'!$C$5:$C$114,J70,$E$21:$E$130))</f>
        <v/>
      </c>
    </row>
    <row r="71">
      <c r="A71" s="23">
        <f>IF('Envelope Setup'!$A55="","",'Envelope Setup'!$A55)</f>
        <v/>
      </c>
      <c r="B71" s="11">
        <f>IF($A71="","",IFERROR(VLOOKUP($A71,'Envelope Setup'!$A$5:$B$114,2,FALSE),""))</f>
        <v/>
      </c>
      <c r="C71" s="24">
        <f>IF($A71="","",IFERROR(VLOOKUP($A71,'Envelope Setup'!$A$5:$D$114,4,FALSE),0))</f>
        <v/>
      </c>
      <c r="D71" s="24">
        <f>IF($A71="","",SUMIFS('Transactions'!$J$5:$J$114,'Transactions'!$E$5:$E$114,$A71,'Transactions'!$D$5:$D$114,"Allocation",'Transactions'!$M$5:$M$114,$B$2))</f>
        <v/>
      </c>
      <c r="E71" s="24">
        <f>IF($A71="","",SUMIFS('Transactions'!$J$5:$J$114,'Transactions'!$E$5:$E$114,$A71,'Transactions'!$D$5:$D$114,"Expense",'Transactions'!$M$5:$M$114,$B$2))</f>
        <v/>
      </c>
      <c r="F71" s="24">
        <f>IF($A71="","",D71-E71)</f>
        <v/>
      </c>
      <c r="G71" s="25">
        <f>IF($A71="","",IFERROR(E71/C71,0))</f>
        <v/>
      </c>
      <c r="H71" s="23">
        <f>IF($A71="","",IF(G71&gt;=1,"Over Budget",IF(G71&gt;=IFERROR(VLOOKUP($A71,'Envelope Setup'!$A$5:$F$114,6,FALSE),1),"Alert","On Track")))</f>
        <v/>
      </c>
      <c r="J71" s="11" t="inlineStr"/>
      <c r="K71" s="27">
        <f>IF(J71="","",SUMIF('Envelope Setup'!$C$5:$C$114,J71,$E$21:$E$130))</f>
        <v/>
      </c>
    </row>
    <row r="72">
      <c r="A72" s="23">
        <f>IF('Envelope Setup'!$A56="","",'Envelope Setup'!$A56)</f>
        <v/>
      </c>
      <c r="B72" s="11">
        <f>IF($A72="","",IFERROR(VLOOKUP($A72,'Envelope Setup'!$A$5:$B$114,2,FALSE),""))</f>
        <v/>
      </c>
      <c r="C72" s="24">
        <f>IF($A72="","",IFERROR(VLOOKUP($A72,'Envelope Setup'!$A$5:$D$114,4,FALSE),0))</f>
        <v/>
      </c>
      <c r="D72" s="24">
        <f>IF($A72="","",SUMIFS('Transactions'!$J$5:$J$114,'Transactions'!$E$5:$E$114,$A72,'Transactions'!$D$5:$D$114,"Allocation",'Transactions'!$M$5:$M$114,$B$2))</f>
        <v/>
      </c>
      <c r="E72" s="24">
        <f>IF($A72="","",SUMIFS('Transactions'!$J$5:$J$114,'Transactions'!$E$5:$E$114,$A72,'Transactions'!$D$5:$D$114,"Expense",'Transactions'!$M$5:$M$114,$B$2))</f>
        <v/>
      </c>
      <c r="F72" s="24">
        <f>IF($A72="","",D72-E72)</f>
        <v/>
      </c>
      <c r="G72" s="25">
        <f>IF($A72="","",IFERROR(E72/C72,0))</f>
        <v/>
      </c>
      <c r="H72" s="23">
        <f>IF($A72="","",IF(G72&gt;=1,"Over Budget",IF(G72&gt;=IFERROR(VLOOKUP($A72,'Envelope Setup'!$A$5:$F$114,6,FALSE),1),"Alert","On Track")))</f>
        <v/>
      </c>
      <c r="J72" s="9" t="inlineStr"/>
      <c r="K72" s="26">
        <f>IF(J72="","",SUMIF('Envelope Setup'!$C$5:$C$114,J72,$E$21:$E$130))</f>
        <v/>
      </c>
    </row>
    <row r="73">
      <c r="A73" s="23">
        <f>IF('Envelope Setup'!$A57="","",'Envelope Setup'!$A57)</f>
        <v/>
      </c>
      <c r="B73" s="11">
        <f>IF($A73="","",IFERROR(VLOOKUP($A73,'Envelope Setup'!$A$5:$B$114,2,FALSE),""))</f>
        <v/>
      </c>
      <c r="C73" s="24">
        <f>IF($A73="","",IFERROR(VLOOKUP($A73,'Envelope Setup'!$A$5:$D$114,4,FALSE),0))</f>
        <v/>
      </c>
      <c r="D73" s="24">
        <f>IF($A73="","",SUMIFS('Transactions'!$J$5:$J$114,'Transactions'!$E$5:$E$114,$A73,'Transactions'!$D$5:$D$114,"Allocation",'Transactions'!$M$5:$M$114,$B$2))</f>
        <v/>
      </c>
      <c r="E73" s="24">
        <f>IF($A73="","",SUMIFS('Transactions'!$J$5:$J$114,'Transactions'!$E$5:$E$114,$A73,'Transactions'!$D$5:$D$114,"Expense",'Transactions'!$M$5:$M$114,$B$2))</f>
        <v/>
      </c>
      <c r="F73" s="24">
        <f>IF($A73="","",D73-E73)</f>
        <v/>
      </c>
      <c r="G73" s="25">
        <f>IF($A73="","",IFERROR(E73/C73,0))</f>
        <v/>
      </c>
      <c r="H73" s="23">
        <f>IF($A73="","",IF(G73&gt;=1,"Over Budget",IF(G73&gt;=IFERROR(VLOOKUP($A73,'Envelope Setup'!$A$5:$F$114,6,FALSE),1),"Alert","On Track")))</f>
        <v/>
      </c>
      <c r="J73" s="11" t="inlineStr"/>
      <c r="K73" s="27">
        <f>IF(J73="","",SUMIF('Envelope Setup'!$C$5:$C$114,J73,$E$21:$E$130))</f>
        <v/>
      </c>
    </row>
    <row r="74">
      <c r="A74" s="23">
        <f>IF('Envelope Setup'!$A58="","",'Envelope Setup'!$A58)</f>
        <v/>
      </c>
      <c r="B74" s="11">
        <f>IF($A74="","",IFERROR(VLOOKUP($A74,'Envelope Setup'!$A$5:$B$114,2,FALSE),""))</f>
        <v/>
      </c>
      <c r="C74" s="24">
        <f>IF($A74="","",IFERROR(VLOOKUP($A74,'Envelope Setup'!$A$5:$D$114,4,FALSE),0))</f>
        <v/>
      </c>
      <c r="D74" s="24">
        <f>IF($A74="","",SUMIFS('Transactions'!$J$5:$J$114,'Transactions'!$E$5:$E$114,$A74,'Transactions'!$D$5:$D$114,"Allocation",'Transactions'!$M$5:$M$114,$B$2))</f>
        <v/>
      </c>
      <c r="E74" s="24">
        <f>IF($A74="","",SUMIFS('Transactions'!$J$5:$J$114,'Transactions'!$E$5:$E$114,$A74,'Transactions'!$D$5:$D$114,"Expense",'Transactions'!$M$5:$M$114,$B$2))</f>
        <v/>
      </c>
      <c r="F74" s="24">
        <f>IF($A74="","",D74-E74)</f>
        <v/>
      </c>
      <c r="G74" s="25">
        <f>IF($A74="","",IFERROR(E74/C74,0))</f>
        <v/>
      </c>
      <c r="H74" s="23">
        <f>IF($A74="","",IF(G74&gt;=1,"Over Budget",IF(G74&gt;=IFERROR(VLOOKUP($A74,'Envelope Setup'!$A$5:$F$114,6,FALSE),1),"Alert","On Track")))</f>
        <v/>
      </c>
      <c r="J74" s="9" t="inlineStr"/>
      <c r="K74" s="26">
        <f>IF(J74="","",SUMIF('Envelope Setup'!$C$5:$C$114,J74,$E$21:$E$130))</f>
        <v/>
      </c>
    </row>
    <row r="75">
      <c r="A75" s="23">
        <f>IF('Envelope Setup'!$A59="","",'Envelope Setup'!$A59)</f>
        <v/>
      </c>
      <c r="B75" s="11">
        <f>IF($A75="","",IFERROR(VLOOKUP($A75,'Envelope Setup'!$A$5:$B$114,2,FALSE),""))</f>
        <v/>
      </c>
      <c r="C75" s="24">
        <f>IF($A75="","",IFERROR(VLOOKUP($A75,'Envelope Setup'!$A$5:$D$114,4,FALSE),0))</f>
        <v/>
      </c>
      <c r="D75" s="24">
        <f>IF($A75="","",SUMIFS('Transactions'!$J$5:$J$114,'Transactions'!$E$5:$E$114,$A75,'Transactions'!$D$5:$D$114,"Allocation",'Transactions'!$M$5:$M$114,$B$2))</f>
        <v/>
      </c>
      <c r="E75" s="24">
        <f>IF($A75="","",SUMIFS('Transactions'!$J$5:$J$114,'Transactions'!$E$5:$E$114,$A75,'Transactions'!$D$5:$D$114,"Expense",'Transactions'!$M$5:$M$114,$B$2))</f>
        <v/>
      </c>
      <c r="F75" s="24">
        <f>IF($A75="","",D75-E75)</f>
        <v/>
      </c>
      <c r="G75" s="25">
        <f>IF($A75="","",IFERROR(E75/C75,0))</f>
        <v/>
      </c>
      <c r="H75" s="23">
        <f>IF($A75="","",IF(G75&gt;=1,"Over Budget",IF(G75&gt;=IFERROR(VLOOKUP($A75,'Envelope Setup'!$A$5:$F$114,6,FALSE),1),"Alert","On Track")))</f>
        <v/>
      </c>
      <c r="J75" s="11" t="inlineStr"/>
      <c r="K75" s="27">
        <f>IF(J75="","",SUMIF('Envelope Setup'!$C$5:$C$114,J75,$E$21:$E$130))</f>
        <v/>
      </c>
    </row>
    <row r="76">
      <c r="A76" s="23">
        <f>IF('Envelope Setup'!$A60="","",'Envelope Setup'!$A60)</f>
        <v/>
      </c>
      <c r="B76" s="11">
        <f>IF($A76="","",IFERROR(VLOOKUP($A76,'Envelope Setup'!$A$5:$B$114,2,FALSE),""))</f>
        <v/>
      </c>
      <c r="C76" s="24">
        <f>IF($A76="","",IFERROR(VLOOKUP($A76,'Envelope Setup'!$A$5:$D$114,4,FALSE),0))</f>
        <v/>
      </c>
      <c r="D76" s="24">
        <f>IF($A76="","",SUMIFS('Transactions'!$J$5:$J$114,'Transactions'!$E$5:$E$114,$A76,'Transactions'!$D$5:$D$114,"Allocation",'Transactions'!$M$5:$M$114,$B$2))</f>
        <v/>
      </c>
      <c r="E76" s="24">
        <f>IF($A76="","",SUMIFS('Transactions'!$J$5:$J$114,'Transactions'!$E$5:$E$114,$A76,'Transactions'!$D$5:$D$114,"Expense",'Transactions'!$M$5:$M$114,$B$2))</f>
        <v/>
      </c>
      <c r="F76" s="24">
        <f>IF($A76="","",D76-E76)</f>
        <v/>
      </c>
      <c r="G76" s="25">
        <f>IF($A76="","",IFERROR(E76/C76,0))</f>
        <v/>
      </c>
      <c r="H76" s="23">
        <f>IF($A76="","",IF(G76&gt;=1,"Over Budget",IF(G76&gt;=IFERROR(VLOOKUP($A76,'Envelope Setup'!$A$5:$F$114,6,FALSE),1),"Alert","On Track")))</f>
        <v/>
      </c>
      <c r="J76" s="9" t="inlineStr"/>
      <c r="K76" s="26">
        <f>IF(J76="","",SUMIF('Envelope Setup'!$C$5:$C$114,J76,$E$21:$E$130))</f>
        <v/>
      </c>
    </row>
    <row r="77">
      <c r="A77" s="23">
        <f>IF('Envelope Setup'!$A61="","",'Envelope Setup'!$A61)</f>
        <v/>
      </c>
      <c r="B77" s="11">
        <f>IF($A77="","",IFERROR(VLOOKUP($A77,'Envelope Setup'!$A$5:$B$114,2,FALSE),""))</f>
        <v/>
      </c>
      <c r="C77" s="24">
        <f>IF($A77="","",IFERROR(VLOOKUP($A77,'Envelope Setup'!$A$5:$D$114,4,FALSE),0))</f>
        <v/>
      </c>
      <c r="D77" s="24">
        <f>IF($A77="","",SUMIFS('Transactions'!$J$5:$J$114,'Transactions'!$E$5:$E$114,$A77,'Transactions'!$D$5:$D$114,"Allocation",'Transactions'!$M$5:$M$114,$B$2))</f>
        <v/>
      </c>
      <c r="E77" s="24">
        <f>IF($A77="","",SUMIFS('Transactions'!$J$5:$J$114,'Transactions'!$E$5:$E$114,$A77,'Transactions'!$D$5:$D$114,"Expense",'Transactions'!$M$5:$M$114,$B$2))</f>
        <v/>
      </c>
      <c r="F77" s="24">
        <f>IF($A77="","",D77-E77)</f>
        <v/>
      </c>
      <c r="G77" s="25">
        <f>IF($A77="","",IFERROR(E77/C77,0))</f>
        <v/>
      </c>
      <c r="H77" s="23">
        <f>IF($A77="","",IF(G77&gt;=1,"Over Budget",IF(G77&gt;=IFERROR(VLOOKUP($A77,'Envelope Setup'!$A$5:$F$114,6,FALSE),1),"Alert","On Track")))</f>
        <v/>
      </c>
      <c r="J77" s="11" t="inlineStr"/>
      <c r="K77" s="27">
        <f>IF(J77="","",SUMIF('Envelope Setup'!$C$5:$C$114,J77,$E$21:$E$130))</f>
        <v/>
      </c>
    </row>
    <row r="78">
      <c r="A78" s="23">
        <f>IF('Envelope Setup'!$A62="","",'Envelope Setup'!$A62)</f>
        <v/>
      </c>
      <c r="B78" s="11">
        <f>IF($A78="","",IFERROR(VLOOKUP($A78,'Envelope Setup'!$A$5:$B$114,2,FALSE),""))</f>
        <v/>
      </c>
      <c r="C78" s="24">
        <f>IF($A78="","",IFERROR(VLOOKUP($A78,'Envelope Setup'!$A$5:$D$114,4,FALSE),0))</f>
        <v/>
      </c>
      <c r="D78" s="24">
        <f>IF($A78="","",SUMIFS('Transactions'!$J$5:$J$114,'Transactions'!$E$5:$E$114,$A78,'Transactions'!$D$5:$D$114,"Allocation",'Transactions'!$M$5:$M$114,$B$2))</f>
        <v/>
      </c>
      <c r="E78" s="24">
        <f>IF($A78="","",SUMIFS('Transactions'!$J$5:$J$114,'Transactions'!$E$5:$E$114,$A78,'Transactions'!$D$5:$D$114,"Expense",'Transactions'!$M$5:$M$114,$B$2))</f>
        <v/>
      </c>
      <c r="F78" s="24">
        <f>IF($A78="","",D78-E78)</f>
        <v/>
      </c>
      <c r="G78" s="25">
        <f>IF($A78="","",IFERROR(E78/C78,0))</f>
        <v/>
      </c>
      <c r="H78" s="23">
        <f>IF($A78="","",IF(G78&gt;=1,"Over Budget",IF(G78&gt;=IFERROR(VLOOKUP($A78,'Envelope Setup'!$A$5:$F$114,6,FALSE),1),"Alert","On Track")))</f>
        <v/>
      </c>
      <c r="J78" s="9" t="inlineStr"/>
      <c r="K78" s="26">
        <f>IF(J78="","",SUMIF('Envelope Setup'!$C$5:$C$114,J78,$E$21:$E$130))</f>
        <v/>
      </c>
    </row>
    <row r="79">
      <c r="A79" s="23">
        <f>IF('Envelope Setup'!$A63="","",'Envelope Setup'!$A63)</f>
        <v/>
      </c>
      <c r="B79" s="11">
        <f>IF($A79="","",IFERROR(VLOOKUP($A79,'Envelope Setup'!$A$5:$B$114,2,FALSE),""))</f>
        <v/>
      </c>
      <c r="C79" s="24">
        <f>IF($A79="","",IFERROR(VLOOKUP($A79,'Envelope Setup'!$A$5:$D$114,4,FALSE),0))</f>
        <v/>
      </c>
      <c r="D79" s="24">
        <f>IF($A79="","",SUMIFS('Transactions'!$J$5:$J$114,'Transactions'!$E$5:$E$114,$A79,'Transactions'!$D$5:$D$114,"Allocation",'Transactions'!$M$5:$M$114,$B$2))</f>
        <v/>
      </c>
      <c r="E79" s="24">
        <f>IF($A79="","",SUMIFS('Transactions'!$J$5:$J$114,'Transactions'!$E$5:$E$114,$A79,'Transactions'!$D$5:$D$114,"Expense",'Transactions'!$M$5:$M$114,$B$2))</f>
        <v/>
      </c>
      <c r="F79" s="24">
        <f>IF($A79="","",D79-E79)</f>
        <v/>
      </c>
      <c r="G79" s="25">
        <f>IF($A79="","",IFERROR(E79/C79,0))</f>
        <v/>
      </c>
      <c r="H79" s="23">
        <f>IF($A79="","",IF(G79&gt;=1,"Over Budget",IF(G79&gt;=IFERROR(VLOOKUP($A79,'Envelope Setup'!$A$5:$F$114,6,FALSE),1),"Alert","On Track")))</f>
        <v/>
      </c>
      <c r="J79" s="11" t="inlineStr"/>
      <c r="K79" s="27">
        <f>IF(J79="","",SUMIF('Envelope Setup'!$C$5:$C$114,J79,$E$21:$E$130))</f>
        <v/>
      </c>
    </row>
    <row r="80">
      <c r="A80" s="23">
        <f>IF('Envelope Setup'!$A64="","",'Envelope Setup'!$A64)</f>
        <v/>
      </c>
      <c r="B80" s="11">
        <f>IF($A80="","",IFERROR(VLOOKUP($A80,'Envelope Setup'!$A$5:$B$114,2,FALSE),""))</f>
        <v/>
      </c>
      <c r="C80" s="24">
        <f>IF($A80="","",IFERROR(VLOOKUP($A80,'Envelope Setup'!$A$5:$D$114,4,FALSE),0))</f>
        <v/>
      </c>
      <c r="D80" s="24">
        <f>IF($A80="","",SUMIFS('Transactions'!$J$5:$J$114,'Transactions'!$E$5:$E$114,$A80,'Transactions'!$D$5:$D$114,"Allocation",'Transactions'!$M$5:$M$114,$B$2))</f>
        <v/>
      </c>
      <c r="E80" s="24">
        <f>IF($A80="","",SUMIFS('Transactions'!$J$5:$J$114,'Transactions'!$E$5:$E$114,$A80,'Transactions'!$D$5:$D$114,"Expense",'Transactions'!$M$5:$M$114,$B$2))</f>
        <v/>
      </c>
      <c r="F80" s="24">
        <f>IF($A80="","",D80-E80)</f>
        <v/>
      </c>
      <c r="G80" s="25">
        <f>IF($A80="","",IFERROR(E80/C80,0))</f>
        <v/>
      </c>
      <c r="H80" s="23">
        <f>IF($A80="","",IF(G80&gt;=1,"Over Budget",IF(G80&gt;=IFERROR(VLOOKUP($A80,'Envelope Setup'!$A$5:$F$114,6,FALSE),1),"Alert","On Track")))</f>
        <v/>
      </c>
      <c r="J80" s="9" t="inlineStr"/>
      <c r="K80" s="26">
        <f>IF(J80="","",SUMIF('Envelope Setup'!$C$5:$C$114,J80,$E$21:$E$130))</f>
        <v/>
      </c>
    </row>
    <row r="81">
      <c r="A81" s="23">
        <f>IF('Envelope Setup'!$A65="","",'Envelope Setup'!$A65)</f>
        <v/>
      </c>
      <c r="B81" s="11">
        <f>IF($A81="","",IFERROR(VLOOKUP($A81,'Envelope Setup'!$A$5:$B$114,2,FALSE),""))</f>
        <v/>
      </c>
      <c r="C81" s="24">
        <f>IF($A81="","",IFERROR(VLOOKUP($A81,'Envelope Setup'!$A$5:$D$114,4,FALSE),0))</f>
        <v/>
      </c>
      <c r="D81" s="24">
        <f>IF($A81="","",SUMIFS('Transactions'!$J$5:$J$114,'Transactions'!$E$5:$E$114,$A81,'Transactions'!$D$5:$D$114,"Allocation",'Transactions'!$M$5:$M$114,$B$2))</f>
        <v/>
      </c>
      <c r="E81" s="24">
        <f>IF($A81="","",SUMIFS('Transactions'!$J$5:$J$114,'Transactions'!$E$5:$E$114,$A81,'Transactions'!$D$5:$D$114,"Expense",'Transactions'!$M$5:$M$114,$B$2))</f>
        <v/>
      </c>
      <c r="F81" s="24">
        <f>IF($A81="","",D81-E81)</f>
        <v/>
      </c>
      <c r="G81" s="25">
        <f>IF($A81="","",IFERROR(E81/C81,0))</f>
        <v/>
      </c>
      <c r="H81" s="23">
        <f>IF($A81="","",IF(G81&gt;=1,"Over Budget",IF(G81&gt;=IFERROR(VLOOKUP($A81,'Envelope Setup'!$A$5:$F$114,6,FALSE),1),"Alert","On Track")))</f>
        <v/>
      </c>
      <c r="J81" s="11" t="inlineStr"/>
      <c r="K81" s="27">
        <f>IF(J81="","",SUMIF('Envelope Setup'!$C$5:$C$114,J81,$E$21:$E$130))</f>
        <v/>
      </c>
    </row>
    <row r="82">
      <c r="A82" s="23">
        <f>IF('Envelope Setup'!$A66="","",'Envelope Setup'!$A66)</f>
        <v/>
      </c>
      <c r="B82" s="11">
        <f>IF($A82="","",IFERROR(VLOOKUP($A82,'Envelope Setup'!$A$5:$B$114,2,FALSE),""))</f>
        <v/>
      </c>
      <c r="C82" s="24">
        <f>IF($A82="","",IFERROR(VLOOKUP($A82,'Envelope Setup'!$A$5:$D$114,4,FALSE),0))</f>
        <v/>
      </c>
      <c r="D82" s="24">
        <f>IF($A82="","",SUMIFS('Transactions'!$J$5:$J$114,'Transactions'!$E$5:$E$114,$A82,'Transactions'!$D$5:$D$114,"Allocation",'Transactions'!$M$5:$M$114,$B$2))</f>
        <v/>
      </c>
      <c r="E82" s="24">
        <f>IF($A82="","",SUMIFS('Transactions'!$J$5:$J$114,'Transactions'!$E$5:$E$114,$A82,'Transactions'!$D$5:$D$114,"Expense",'Transactions'!$M$5:$M$114,$B$2))</f>
        <v/>
      </c>
      <c r="F82" s="24">
        <f>IF($A82="","",D82-E82)</f>
        <v/>
      </c>
      <c r="G82" s="25">
        <f>IF($A82="","",IFERROR(E82/C82,0))</f>
        <v/>
      </c>
      <c r="H82" s="23">
        <f>IF($A82="","",IF(G82&gt;=1,"Over Budget",IF(G82&gt;=IFERROR(VLOOKUP($A82,'Envelope Setup'!$A$5:$F$114,6,FALSE),1),"Alert","On Track")))</f>
        <v/>
      </c>
      <c r="J82" s="9" t="inlineStr"/>
      <c r="K82" s="26">
        <f>IF(J82="","",SUMIF('Envelope Setup'!$C$5:$C$114,J82,$E$21:$E$130))</f>
        <v/>
      </c>
    </row>
    <row r="83">
      <c r="A83" s="23">
        <f>IF('Envelope Setup'!$A67="","",'Envelope Setup'!$A67)</f>
        <v/>
      </c>
      <c r="B83" s="11">
        <f>IF($A83="","",IFERROR(VLOOKUP($A83,'Envelope Setup'!$A$5:$B$114,2,FALSE),""))</f>
        <v/>
      </c>
      <c r="C83" s="24">
        <f>IF($A83="","",IFERROR(VLOOKUP($A83,'Envelope Setup'!$A$5:$D$114,4,FALSE),0))</f>
        <v/>
      </c>
      <c r="D83" s="24">
        <f>IF($A83="","",SUMIFS('Transactions'!$J$5:$J$114,'Transactions'!$E$5:$E$114,$A83,'Transactions'!$D$5:$D$114,"Allocation",'Transactions'!$M$5:$M$114,$B$2))</f>
        <v/>
      </c>
      <c r="E83" s="24">
        <f>IF($A83="","",SUMIFS('Transactions'!$J$5:$J$114,'Transactions'!$E$5:$E$114,$A83,'Transactions'!$D$5:$D$114,"Expense",'Transactions'!$M$5:$M$114,$B$2))</f>
        <v/>
      </c>
      <c r="F83" s="24">
        <f>IF($A83="","",D83-E83)</f>
        <v/>
      </c>
      <c r="G83" s="25">
        <f>IF($A83="","",IFERROR(E83/C83,0))</f>
        <v/>
      </c>
      <c r="H83" s="23">
        <f>IF($A83="","",IF(G83&gt;=1,"Over Budget",IF(G83&gt;=IFERROR(VLOOKUP($A83,'Envelope Setup'!$A$5:$F$114,6,FALSE),1),"Alert","On Track")))</f>
        <v/>
      </c>
      <c r="J83" s="11" t="inlineStr"/>
      <c r="K83" s="27">
        <f>IF(J83="","",SUMIF('Envelope Setup'!$C$5:$C$114,J83,$E$21:$E$130))</f>
        <v/>
      </c>
    </row>
    <row r="84">
      <c r="A84" s="23">
        <f>IF('Envelope Setup'!$A68="","",'Envelope Setup'!$A68)</f>
        <v/>
      </c>
      <c r="B84" s="11">
        <f>IF($A84="","",IFERROR(VLOOKUP($A84,'Envelope Setup'!$A$5:$B$114,2,FALSE),""))</f>
        <v/>
      </c>
      <c r="C84" s="24">
        <f>IF($A84="","",IFERROR(VLOOKUP($A84,'Envelope Setup'!$A$5:$D$114,4,FALSE),0))</f>
        <v/>
      </c>
      <c r="D84" s="24">
        <f>IF($A84="","",SUMIFS('Transactions'!$J$5:$J$114,'Transactions'!$E$5:$E$114,$A84,'Transactions'!$D$5:$D$114,"Allocation",'Transactions'!$M$5:$M$114,$B$2))</f>
        <v/>
      </c>
      <c r="E84" s="24">
        <f>IF($A84="","",SUMIFS('Transactions'!$J$5:$J$114,'Transactions'!$E$5:$E$114,$A84,'Transactions'!$D$5:$D$114,"Expense",'Transactions'!$M$5:$M$114,$B$2))</f>
        <v/>
      </c>
      <c r="F84" s="24">
        <f>IF($A84="","",D84-E84)</f>
        <v/>
      </c>
      <c r="G84" s="25">
        <f>IF($A84="","",IFERROR(E84/C84,0))</f>
        <v/>
      </c>
      <c r="H84" s="23">
        <f>IF($A84="","",IF(G84&gt;=1,"Over Budget",IF(G84&gt;=IFERROR(VLOOKUP($A84,'Envelope Setup'!$A$5:$F$114,6,FALSE),1),"Alert","On Track")))</f>
        <v/>
      </c>
      <c r="J84" s="9" t="inlineStr"/>
      <c r="K84" s="26">
        <f>IF(J84="","",SUMIF('Envelope Setup'!$C$5:$C$114,J84,$E$21:$E$130))</f>
        <v/>
      </c>
    </row>
    <row r="85">
      <c r="A85" s="23">
        <f>IF('Envelope Setup'!$A69="","",'Envelope Setup'!$A69)</f>
        <v/>
      </c>
      <c r="B85" s="11">
        <f>IF($A85="","",IFERROR(VLOOKUP($A85,'Envelope Setup'!$A$5:$B$114,2,FALSE),""))</f>
        <v/>
      </c>
      <c r="C85" s="24">
        <f>IF($A85="","",IFERROR(VLOOKUP($A85,'Envelope Setup'!$A$5:$D$114,4,FALSE),0))</f>
        <v/>
      </c>
      <c r="D85" s="24">
        <f>IF($A85="","",SUMIFS('Transactions'!$J$5:$J$114,'Transactions'!$E$5:$E$114,$A85,'Transactions'!$D$5:$D$114,"Allocation",'Transactions'!$M$5:$M$114,$B$2))</f>
        <v/>
      </c>
      <c r="E85" s="24">
        <f>IF($A85="","",SUMIFS('Transactions'!$J$5:$J$114,'Transactions'!$E$5:$E$114,$A85,'Transactions'!$D$5:$D$114,"Expense",'Transactions'!$M$5:$M$114,$B$2))</f>
        <v/>
      </c>
      <c r="F85" s="24">
        <f>IF($A85="","",D85-E85)</f>
        <v/>
      </c>
      <c r="G85" s="25">
        <f>IF($A85="","",IFERROR(E85/C85,0))</f>
        <v/>
      </c>
      <c r="H85" s="23">
        <f>IF($A85="","",IF(G85&gt;=1,"Over Budget",IF(G85&gt;=IFERROR(VLOOKUP($A85,'Envelope Setup'!$A$5:$F$114,6,FALSE),1),"Alert","On Track")))</f>
        <v/>
      </c>
      <c r="J85" s="11" t="inlineStr"/>
      <c r="K85" s="27">
        <f>IF(J85="","",SUMIF('Envelope Setup'!$C$5:$C$114,J85,$E$21:$E$130))</f>
        <v/>
      </c>
    </row>
    <row r="86">
      <c r="A86" s="23">
        <f>IF('Envelope Setup'!$A70="","",'Envelope Setup'!$A70)</f>
        <v/>
      </c>
      <c r="B86" s="11">
        <f>IF($A86="","",IFERROR(VLOOKUP($A86,'Envelope Setup'!$A$5:$B$114,2,FALSE),""))</f>
        <v/>
      </c>
      <c r="C86" s="24">
        <f>IF($A86="","",IFERROR(VLOOKUP($A86,'Envelope Setup'!$A$5:$D$114,4,FALSE),0))</f>
        <v/>
      </c>
      <c r="D86" s="24">
        <f>IF($A86="","",SUMIFS('Transactions'!$J$5:$J$114,'Transactions'!$E$5:$E$114,$A86,'Transactions'!$D$5:$D$114,"Allocation",'Transactions'!$M$5:$M$114,$B$2))</f>
        <v/>
      </c>
      <c r="E86" s="24">
        <f>IF($A86="","",SUMIFS('Transactions'!$J$5:$J$114,'Transactions'!$E$5:$E$114,$A86,'Transactions'!$D$5:$D$114,"Expense",'Transactions'!$M$5:$M$114,$B$2))</f>
        <v/>
      </c>
      <c r="F86" s="24">
        <f>IF($A86="","",D86-E86)</f>
        <v/>
      </c>
      <c r="G86" s="25">
        <f>IF($A86="","",IFERROR(E86/C86,0))</f>
        <v/>
      </c>
      <c r="H86" s="23">
        <f>IF($A86="","",IF(G86&gt;=1,"Over Budget",IF(G86&gt;=IFERROR(VLOOKUP($A86,'Envelope Setup'!$A$5:$F$114,6,FALSE),1),"Alert","On Track")))</f>
        <v/>
      </c>
      <c r="J86" s="9" t="inlineStr"/>
      <c r="K86" s="26">
        <f>IF(J86="","",SUMIF('Envelope Setup'!$C$5:$C$114,J86,$E$21:$E$130))</f>
        <v/>
      </c>
    </row>
    <row r="87">
      <c r="A87" s="23">
        <f>IF('Envelope Setup'!$A71="","",'Envelope Setup'!$A71)</f>
        <v/>
      </c>
      <c r="B87" s="11">
        <f>IF($A87="","",IFERROR(VLOOKUP($A87,'Envelope Setup'!$A$5:$B$114,2,FALSE),""))</f>
        <v/>
      </c>
      <c r="C87" s="24">
        <f>IF($A87="","",IFERROR(VLOOKUP($A87,'Envelope Setup'!$A$5:$D$114,4,FALSE),0))</f>
        <v/>
      </c>
      <c r="D87" s="24">
        <f>IF($A87="","",SUMIFS('Transactions'!$J$5:$J$114,'Transactions'!$E$5:$E$114,$A87,'Transactions'!$D$5:$D$114,"Allocation",'Transactions'!$M$5:$M$114,$B$2))</f>
        <v/>
      </c>
      <c r="E87" s="24">
        <f>IF($A87="","",SUMIFS('Transactions'!$J$5:$J$114,'Transactions'!$E$5:$E$114,$A87,'Transactions'!$D$5:$D$114,"Expense",'Transactions'!$M$5:$M$114,$B$2))</f>
        <v/>
      </c>
      <c r="F87" s="24">
        <f>IF($A87="","",D87-E87)</f>
        <v/>
      </c>
      <c r="G87" s="25">
        <f>IF($A87="","",IFERROR(E87/C87,0))</f>
        <v/>
      </c>
      <c r="H87" s="23">
        <f>IF($A87="","",IF(G87&gt;=1,"Over Budget",IF(G87&gt;=IFERROR(VLOOKUP($A87,'Envelope Setup'!$A$5:$F$114,6,FALSE),1),"Alert","On Track")))</f>
        <v/>
      </c>
      <c r="J87" s="11" t="inlineStr"/>
      <c r="K87" s="27">
        <f>IF(J87="","",SUMIF('Envelope Setup'!$C$5:$C$114,J87,$E$21:$E$130))</f>
        <v/>
      </c>
    </row>
    <row r="88">
      <c r="A88" s="23">
        <f>IF('Envelope Setup'!$A72="","",'Envelope Setup'!$A72)</f>
        <v/>
      </c>
      <c r="B88" s="11">
        <f>IF($A88="","",IFERROR(VLOOKUP($A88,'Envelope Setup'!$A$5:$B$114,2,FALSE),""))</f>
        <v/>
      </c>
      <c r="C88" s="24">
        <f>IF($A88="","",IFERROR(VLOOKUP($A88,'Envelope Setup'!$A$5:$D$114,4,FALSE),0))</f>
        <v/>
      </c>
      <c r="D88" s="24">
        <f>IF($A88="","",SUMIFS('Transactions'!$J$5:$J$114,'Transactions'!$E$5:$E$114,$A88,'Transactions'!$D$5:$D$114,"Allocation",'Transactions'!$M$5:$M$114,$B$2))</f>
        <v/>
      </c>
      <c r="E88" s="24">
        <f>IF($A88="","",SUMIFS('Transactions'!$J$5:$J$114,'Transactions'!$E$5:$E$114,$A88,'Transactions'!$D$5:$D$114,"Expense",'Transactions'!$M$5:$M$114,$B$2))</f>
        <v/>
      </c>
      <c r="F88" s="24">
        <f>IF($A88="","",D88-E88)</f>
        <v/>
      </c>
      <c r="G88" s="25">
        <f>IF($A88="","",IFERROR(E88/C88,0))</f>
        <v/>
      </c>
      <c r="H88" s="23">
        <f>IF($A88="","",IF(G88&gt;=1,"Over Budget",IF(G88&gt;=IFERROR(VLOOKUP($A88,'Envelope Setup'!$A$5:$F$114,6,FALSE),1),"Alert","On Track")))</f>
        <v/>
      </c>
      <c r="J88" s="9" t="inlineStr"/>
      <c r="K88" s="26">
        <f>IF(J88="","",SUMIF('Envelope Setup'!$C$5:$C$114,J88,$E$21:$E$130))</f>
        <v/>
      </c>
    </row>
    <row r="89">
      <c r="A89" s="23">
        <f>IF('Envelope Setup'!$A73="","",'Envelope Setup'!$A73)</f>
        <v/>
      </c>
      <c r="B89" s="11">
        <f>IF($A89="","",IFERROR(VLOOKUP($A89,'Envelope Setup'!$A$5:$B$114,2,FALSE),""))</f>
        <v/>
      </c>
      <c r="C89" s="24">
        <f>IF($A89="","",IFERROR(VLOOKUP($A89,'Envelope Setup'!$A$5:$D$114,4,FALSE),0))</f>
        <v/>
      </c>
      <c r="D89" s="24">
        <f>IF($A89="","",SUMIFS('Transactions'!$J$5:$J$114,'Transactions'!$E$5:$E$114,$A89,'Transactions'!$D$5:$D$114,"Allocation",'Transactions'!$M$5:$M$114,$B$2))</f>
        <v/>
      </c>
      <c r="E89" s="24">
        <f>IF($A89="","",SUMIFS('Transactions'!$J$5:$J$114,'Transactions'!$E$5:$E$114,$A89,'Transactions'!$D$5:$D$114,"Expense",'Transactions'!$M$5:$M$114,$B$2))</f>
        <v/>
      </c>
      <c r="F89" s="24">
        <f>IF($A89="","",D89-E89)</f>
        <v/>
      </c>
      <c r="G89" s="25">
        <f>IF($A89="","",IFERROR(E89/C89,0))</f>
        <v/>
      </c>
      <c r="H89" s="23">
        <f>IF($A89="","",IF(G89&gt;=1,"Over Budget",IF(G89&gt;=IFERROR(VLOOKUP($A89,'Envelope Setup'!$A$5:$F$114,6,FALSE),1),"Alert","On Track")))</f>
        <v/>
      </c>
      <c r="J89" s="11" t="inlineStr"/>
      <c r="K89" s="27">
        <f>IF(J89="","",SUMIF('Envelope Setup'!$C$5:$C$114,J89,$E$21:$E$130))</f>
        <v/>
      </c>
    </row>
    <row r="90">
      <c r="A90" s="23">
        <f>IF('Envelope Setup'!$A74="","",'Envelope Setup'!$A74)</f>
        <v/>
      </c>
      <c r="B90" s="11">
        <f>IF($A90="","",IFERROR(VLOOKUP($A90,'Envelope Setup'!$A$5:$B$114,2,FALSE),""))</f>
        <v/>
      </c>
      <c r="C90" s="24">
        <f>IF($A90="","",IFERROR(VLOOKUP($A90,'Envelope Setup'!$A$5:$D$114,4,FALSE),0))</f>
        <v/>
      </c>
      <c r="D90" s="24">
        <f>IF($A90="","",SUMIFS('Transactions'!$J$5:$J$114,'Transactions'!$E$5:$E$114,$A90,'Transactions'!$D$5:$D$114,"Allocation",'Transactions'!$M$5:$M$114,$B$2))</f>
        <v/>
      </c>
      <c r="E90" s="24">
        <f>IF($A90="","",SUMIFS('Transactions'!$J$5:$J$114,'Transactions'!$E$5:$E$114,$A90,'Transactions'!$D$5:$D$114,"Expense",'Transactions'!$M$5:$M$114,$B$2))</f>
        <v/>
      </c>
      <c r="F90" s="24">
        <f>IF($A90="","",D90-E90)</f>
        <v/>
      </c>
      <c r="G90" s="25">
        <f>IF($A90="","",IFERROR(E90/C90,0))</f>
        <v/>
      </c>
      <c r="H90" s="23">
        <f>IF($A90="","",IF(G90&gt;=1,"Over Budget",IF(G90&gt;=IFERROR(VLOOKUP($A90,'Envelope Setup'!$A$5:$F$114,6,FALSE),1),"Alert","On Track")))</f>
        <v/>
      </c>
      <c r="J90" s="9" t="inlineStr"/>
      <c r="K90" s="26">
        <f>IF(J90="","",SUMIF('Envelope Setup'!$C$5:$C$114,J90,$E$21:$E$130))</f>
        <v/>
      </c>
    </row>
    <row r="91">
      <c r="A91" s="23">
        <f>IF('Envelope Setup'!$A75="","",'Envelope Setup'!$A75)</f>
        <v/>
      </c>
      <c r="B91" s="11">
        <f>IF($A91="","",IFERROR(VLOOKUP($A91,'Envelope Setup'!$A$5:$B$114,2,FALSE),""))</f>
        <v/>
      </c>
      <c r="C91" s="24">
        <f>IF($A91="","",IFERROR(VLOOKUP($A91,'Envelope Setup'!$A$5:$D$114,4,FALSE),0))</f>
        <v/>
      </c>
      <c r="D91" s="24">
        <f>IF($A91="","",SUMIFS('Transactions'!$J$5:$J$114,'Transactions'!$E$5:$E$114,$A91,'Transactions'!$D$5:$D$114,"Allocation",'Transactions'!$M$5:$M$114,$B$2))</f>
        <v/>
      </c>
      <c r="E91" s="24">
        <f>IF($A91="","",SUMIFS('Transactions'!$J$5:$J$114,'Transactions'!$E$5:$E$114,$A91,'Transactions'!$D$5:$D$114,"Expense",'Transactions'!$M$5:$M$114,$B$2))</f>
        <v/>
      </c>
      <c r="F91" s="24">
        <f>IF($A91="","",D91-E91)</f>
        <v/>
      </c>
      <c r="G91" s="25">
        <f>IF($A91="","",IFERROR(E91/C91,0))</f>
        <v/>
      </c>
      <c r="H91" s="23">
        <f>IF($A91="","",IF(G91&gt;=1,"Over Budget",IF(G91&gt;=IFERROR(VLOOKUP($A91,'Envelope Setup'!$A$5:$F$114,6,FALSE),1),"Alert","On Track")))</f>
        <v/>
      </c>
      <c r="J91" s="11" t="inlineStr"/>
      <c r="K91" s="27">
        <f>IF(J91="","",SUMIF('Envelope Setup'!$C$5:$C$114,J91,$E$21:$E$130))</f>
        <v/>
      </c>
    </row>
    <row r="92">
      <c r="A92" s="23">
        <f>IF('Envelope Setup'!$A76="","",'Envelope Setup'!$A76)</f>
        <v/>
      </c>
      <c r="B92" s="11">
        <f>IF($A92="","",IFERROR(VLOOKUP($A92,'Envelope Setup'!$A$5:$B$114,2,FALSE),""))</f>
        <v/>
      </c>
      <c r="C92" s="24">
        <f>IF($A92="","",IFERROR(VLOOKUP($A92,'Envelope Setup'!$A$5:$D$114,4,FALSE),0))</f>
        <v/>
      </c>
      <c r="D92" s="24">
        <f>IF($A92="","",SUMIFS('Transactions'!$J$5:$J$114,'Transactions'!$E$5:$E$114,$A92,'Transactions'!$D$5:$D$114,"Allocation",'Transactions'!$M$5:$M$114,$B$2))</f>
        <v/>
      </c>
      <c r="E92" s="24">
        <f>IF($A92="","",SUMIFS('Transactions'!$J$5:$J$114,'Transactions'!$E$5:$E$114,$A92,'Transactions'!$D$5:$D$114,"Expense",'Transactions'!$M$5:$M$114,$B$2))</f>
        <v/>
      </c>
      <c r="F92" s="24">
        <f>IF($A92="","",D92-E92)</f>
        <v/>
      </c>
      <c r="G92" s="25">
        <f>IF($A92="","",IFERROR(E92/C92,0))</f>
        <v/>
      </c>
      <c r="H92" s="23">
        <f>IF($A92="","",IF(G92&gt;=1,"Over Budget",IF(G92&gt;=IFERROR(VLOOKUP($A92,'Envelope Setup'!$A$5:$F$114,6,FALSE),1),"Alert","On Track")))</f>
        <v/>
      </c>
      <c r="J92" s="9" t="inlineStr"/>
      <c r="K92" s="26">
        <f>IF(J92="","",SUMIF('Envelope Setup'!$C$5:$C$114,J92,$E$21:$E$130))</f>
        <v/>
      </c>
    </row>
    <row r="93">
      <c r="A93" s="23">
        <f>IF('Envelope Setup'!$A77="","",'Envelope Setup'!$A77)</f>
        <v/>
      </c>
      <c r="B93" s="11">
        <f>IF($A93="","",IFERROR(VLOOKUP($A93,'Envelope Setup'!$A$5:$B$114,2,FALSE),""))</f>
        <v/>
      </c>
      <c r="C93" s="24">
        <f>IF($A93="","",IFERROR(VLOOKUP($A93,'Envelope Setup'!$A$5:$D$114,4,FALSE),0))</f>
        <v/>
      </c>
      <c r="D93" s="24">
        <f>IF($A93="","",SUMIFS('Transactions'!$J$5:$J$114,'Transactions'!$E$5:$E$114,$A93,'Transactions'!$D$5:$D$114,"Allocation",'Transactions'!$M$5:$M$114,$B$2))</f>
        <v/>
      </c>
      <c r="E93" s="24">
        <f>IF($A93="","",SUMIFS('Transactions'!$J$5:$J$114,'Transactions'!$E$5:$E$114,$A93,'Transactions'!$D$5:$D$114,"Expense",'Transactions'!$M$5:$M$114,$B$2))</f>
        <v/>
      </c>
      <c r="F93" s="24">
        <f>IF($A93="","",D93-E93)</f>
        <v/>
      </c>
      <c r="G93" s="25">
        <f>IF($A93="","",IFERROR(E93/C93,0))</f>
        <v/>
      </c>
      <c r="H93" s="23">
        <f>IF($A93="","",IF(G93&gt;=1,"Over Budget",IF(G93&gt;=IFERROR(VLOOKUP($A93,'Envelope Setup'!$A$5:$F$114,6,FALSE),1),"Alert","On Track")))</f>
        <v/>
      </c>
      <c r="J93" s="11" t="inlineStr"/>
      <c r="K93" s="27">
        <f>IF(J93="","",SUMIF('Envelope Setup'!$C$5:$C$114,J93,$E$21:$E$130))</f>
        <v/>
      </c>
    </row>
    <row r="94">
      <c r="A94" s="23">
        <f>IF('Envelope Setup'!$A78="","",'Envelope Setup'!$A78)</f>
        <v/>
      </c>
      <c r="B94" s="11">
        <f>IF($A94="","",IFERROR(VLOOKUP($A94,'Envelope Setup'!$A$5:$B$114,2,FALSE),""))</f>
        <v/>
      </c>
      <c r="C94" s="24">
        <f>IF($A94="","",IFERROR(VLOOKUP($A94,'Envelope Setup'!$A$5:$D$114,4,FALSE),0))</f>
        <v/>
      </c>
      <c r="D94" s="24">
        <f>IF($A94="","",SUMIFS('Transactions'!$J$5:$J$114,'Transactions'!$E$5:$E$114,$A94,'Transactions'!$D$5:$D$114,"Allocation",'Transactions'!$M$5:$M$114,$B$2))</f>
        <v/>
      </c>
      <c r="E94" s="24">
        <f>IF($A94="","",SUMIFS('Transactions'!$J$5:$J$114,'Transactions'!$E$5:$E$114,$A94,'Transactions'!$D$5:$D$114,"Expense",'Transactions'!$M$5:$M$114,$B$2))</f>
        <v/>
      </c>
      <c r="F94" s="24">
        <f>IF($A94="","",D94-E94)</f>
        <v/>
      </c>
      <c r="G94" s="25">
        <f>IF($A94="","",IFERROR(E94/C94,0))</f>
        <v/>
      </c>
      <c r="H94" s="23">
        <f>IF($A94="","",IF(G94&gt;=1,"Over Budget",IF(G94&gt;=IFERROR(VLOOKUP($A94,'Envelope Setup'!$A$5:$F$114,6,FALSE),1),"Alert","On Track")))</f>
        <v/>
      </c>
      <c r="J94" s="9" t="inlineStr"/>
      <c r="K94" s="26">
        <f>IF(J94="","",SUMIF('Envelope Setup'!$C$5:$C$114,J94,$E$21:$E$130))</f>
        <v/>
      </c>
    </row>
    <row r="95">
      <c r="A95" s="23">
        <f>IF('Envelope Setup'!$A79="","",'Envelope Setup'!$A79)</f>
        <v/>
      </c>
      <c r="B95" s="11">
        <f>IF($A95="","",IFERROR(VLOOKUP($A95,'Envelope Setup'!$A$5:$B$114,2,FALSE),""))</f>
        <v/>
      </c>
      <c r="C95" s="24">
        <f>IF($A95="","",IFERROR(VLOOKUP($A95,'Envelope Setup'!$A$5:$D$114,4,FALSE),0))</f>
        <v/>
      </c>
      <c r="D95" s="24">
        <f>IF($A95="","",SUMIFS('Transactions'!$J$5:$J$114,'Transactions'!$E$5:$E$114,$A95,'Transactions'!$D$5:$D$114,"Allocation",'Transactions'!$M$5:$M$114,$B$2))</f>
        <v/>
      </c>
      <c r="E95" s="24">
        <f>IF($A95="","",SUMIFS('Transactions'!$J$5:$J$114,'Transactions'!$E$5:$E$114,$A95,'Transactions'!$D$5:$D$114,"Expense",'Transactions'!$M$5:$M$114,$B$2))</f>
        <v/>
      </c>
      <c r="F95" s="24">
        <f>IF($A95="","",D95-E95)</f>
        <v/>
      </c>
      <c r="G95" s="25">
        <f>IF($A95="","",IFERROR(E95/C95,0))</f>
        <v/>
      </c>
      <c r="H95" s="23">
        <f>IF($A95="","",IF(G95&gt;=1,"Over Budget",IF(G95&gt;=IFERROR(VLOOKUP($A95,'Envelope Setup'!$A$5:$F$114,6,FALSE),1),"Alert","On Track")))</f>
        <v/>
      </c>
      <c r="J95" s="11" t="inlineStr"/>
      <c r="K95" s="27">
        <f>IF(J95="","",SUMIF('Envelope Setup'!$C$5:$C$114,J95,$E$21:$E$130))</f>
        <v/>
      </c>
    </row>
    <row r="96">
      <c r="A96" s="23">
        <f>IF('Envelope Setup'!$A80="","",'Envelope Setup'!$A80)</f>
        <v/>
      </c>
      <c r="B96" s="11">
        <f>IF($A96="","",IFERROR(VLOOKUP($A96,'Envelope Setup'!$A$5:$B$114,2,FALSE),""))</f>
        <v/>
      </c>
      <c r="C96" s="24">
        <f>IF($A96="","",IFERROR(VLOOKUP($A96,'Envelope Setup'!$A$5:$D$114,4,FALSE),0))</f>
        <v/>
      </c>
      <c r="D96" s="24">
        <f>IF($A96="","",SUMIFS('Transactions'!$J$5:$J$114,'Transactions'!$E$5:$E$114,$A96,'Transactions'!$D$5:$D$114,"Allocation",'Transactions'!$M$5:$M$114,$B$2))</f>
        <v/>
      </c>
      <c r="E96" s="24">
        <f>IF($A96="","",SUMIFS('Transactions'!$J$5:$J$114,'Transactions'!$E$5:$E$114,$A96,'Transactions'!$D$5:$D$114,"Expense",'Transactions'!$M$5:$M$114,$B$2))</f>
        <v/>
      </c>
      <c r="F96" s="24">
        <f>IF($A96="","",D96-E96)</f>
        <v/>
      </c>
      <c r="G96" s="25">
        <f>IF($A96="","",IFERROR(E96/C96,0))</f>
        <v/>
      </c>
      <c r="H96" s="23">
        <f>IF($A96="","",IF(G96&gt;=1,"Over Budget",IF(G96&gt;=IFERROR(VLOOKUP($A96,'Envelope Setup'!$A$5:$F$114,6,FALSE),1),"Alert","On Track")))</f>
        <v/>
      </c>
      <c r="J96" s="9" t="inlineStr"/>
      <c r="K96" s="26">
        <f>IF(J96="","",SUMIF('Envelope Setup'!$C$5:$C$114,J96,$E$21:$E$130))</f>
        <v/>
      </c>
    </row>
    <row r="97">
      <c r="A97" s="23">
        <f>IF('Envelope Setup'!$A81="","",'Envelope Setup'!$A81)</f>
        <v/>
      </c>
      <c r="B97" s="11">
        <f>IF($A97="","",IFERROR(VLOOKUP($A97,'Envelope Setup'!$A$5:$B$114,2,FALSE),""))</f>
        <v/>
      </c>
      <c r="C97" s="24">
        <f>IF($A97="","",IFERROR(VLOOKUP($A97,'Envelope Setup'!$A$5:$D$114,4,FALSE),0))</f>
        <v/>
      </c>
      <c r="D97" s="24">
        <f>IF($A97="","",SUMIFS('Transactions'!$J$5:$J$114,'Transactions'!$E$5:$E$114,$A97,'Transactions'!$D$5:$D$114,"Allocation",'Transactions'!$M$5:$M$114,$B$2))</f>
        <v/>
      </c>
      <c r="E97" s="24">
        <f>IF($A97="","",SUMIFS('Transactions'!$J$5:$J$114,'Transactions'!$E$5:$E$114,$A97,'Transactions'!$D$5:$D$114,"Expense",'Transactions'!$M$5:$M$114,$B$2))</f>
        <v/>
      </c>
      <c r="F97" s="24">
        <f>IF($A97="","",D97-E97)</f>
        <v/>
      </c>
      <c r="G97" s="25">
        <f>IF($A97="","",IFERROR(E97/C97,0))</f>
        <v/>
      </c>
      <c r="H97" s="23">
        <f>IF($A97="","",IF(G97&gt;=1,"Over Budget",IF(G97&gt;=IFERROR(VLOOKUP($A97,'Envelope Setup'!$A$5:$F$114,6,FALSE),1),"Alert","On Track")))</f>
        <v/>
      </c>
      <c r="J97" s="11" t="inlineStr"/>
      <c r="K97" s="27">
        <f>IF(J97="","",SUMIF('Envelope Setup'!$C$5:$C$114,J97,$E$21:$E$130))</f>
        <v/>
      </c>
    </row>
    <row r="98">
      <c r="A98" s="23">
        <f>IF('Envelope Setup'!$A82="","",'Envelope Setup'!$A82)</f>
        <v/>
      </c>
      <c r="B98" s="11">
        <f>IF($A98="","",IFERROR(VLOOKUP($A98,'Envelope Setup'!$A$5:$B$114,2,FALSE),""))</f>
        <v/>
      </c>
      <c r="C98" s="24">
        <f>IF($A98="","",IFERROR(VLOOKUP($A98,'Envelope Setup'!$A$5:$D$114,4,FALSE),0))</f>
        <v/>
      </c>
      <c r="D98" s="24">
        <f>IF($A98="","",SUMIFS('Transactions'!$J$5:$J$114,'Transactions'!$E$5:$E$114,$A98,'Transactions'!$D$5:$D$114,"Allocation",'Transactions'!$M$5:$M$114,$B$2))</f>
        <v/>
      </c>
      <c r="E98" s="24">
        <f>IF($A98="","",SUMIFS('Transactions'!$J$5:$J$114,'Transactions'!$E$5:$E$114,$A98,'Transactions'!$D$5:$D$114,"Expense",'Transactions'!$M$5:$M$114,$B$2))</f>
        <v/>
      </c>
      <c r="F98" s="24">
        <f>IF($A98="","",D98-E98)</f>
        <v/>
      </c>
      <c r="G98" s="25">
        <f>IF($A98="","",IFERROR(E98/C98,0))</f>
        <v/>
      </c>
      <c r="H98" s="23">
        <f>IF($A98="","",IF(G98&gt;=1,"Over Budget",IF(G98&gt;=IFERROR(VLOOKUP($A98,'Envelope Setup'!$A$5:$F$114,6,FALSE),1),"Alert","On Track")))</f>
        <v/>
      </c>
      <c r="J98" s="9" t="inlineStr"/>
      <c r="K98" s="26">
        <f>IF(J98="","",SUMIF('Envelope Setup'!$C$5:$C$114,J98,$E$21:$E$130))</f>
        <v/>
      </c>
    </row>
    <row r="99">
      <c r="A99" s="23">
        <f>IF('Envelope Setup'!$A83="","",'Envelope Setup'!$A83)</f>
        <v/>
      </c>
      <c r="B99" s="11">
        <f>IF($A99="","",IFERROR(VLOOKUP($A99,'Envelope Setup'!$A$5:$B$114,2,FALSE),""))</f>
        <v/>
      </c>
      <c r="C99" s="24">
        <f>IF($A99="","",IFERROR(VLOOKUP($A99,'Envelope Setup'!$A$5:$D$114,4,FALSE),0))</f>
        <v/>
      </c>
      <c r="D99" s="24">
        <f>IF($A99="","",SUMIFS('Transactions'!$J$5:$J$114,'Transactions'!$E$5:$E$114,$A99,'Transactions'!$D$5:$D$114,"Allocation",'Transactions'!$M$5:$M$114,$B$2))</f>
        <v/>
      </c>
      <c r="E99" s="24">
        <f>IF($A99="","",SUMIFS('Transactions'!$J$5:$J$114,'Transactions'!$E$5:$E$114,$A99,'Transactions'!$D$5:$D$114,"Expense",'Transactions'!$M$5:$M$114,$B$2))</f>
        <v/>
      </c>
      <c r="F99" s="24">
        <f>IF($A99="","",D99-E99)</f>
        <v/>
      </c>
      <c r="G99" s="25">
        <f>IF($A99="","",IFERROR(E99/C99,0))</f>
        <v/>
      </c>
      <c r="H99" s="23">
        <f>IF($A99="","",IF(G99&gt;=1,"Over Budget",IF(G99&gt;=IFERROR(VLOOKUP($A99,'Envelope Setup'!$A$5:$F$114,6,FALSE),1),"Alert","On Track")))</f>
        <v/>
      </c>
      <c r="J99" s="11" t="inlineStr"/>
      <c r="K99" s="27">
        <f>IF(J99="","",SUMIF('Envelope Setup'!$C$5:$C$114,J99,$E$21:$E$130))</f>
        <v/>
      </c>
    </row>
    <row r="100">
      <c r="A100" s="23">
        <f>IF('Envelope Setup'!$A84="","",'Envelope Setup'!$A84)</f>
        <v/>
      </c>
      <c r="B100" s="11">
        <f>IF($A100="","",IFERROR(VLOOKUP($A100,'Envelope Setup'!$A$5:$B$114,2,FALSE),""))</f>
        <v/>
      </c>
      <c r="C100" s="24">
        <f>IF($A100="","",IFERROR(VLOOKUP($A100,'Envelope Setup'!$A$5:$D$114,4,FALSE),0))</f>
        <v/>
      </c>
      <c r="D100" s="24">
        <f>IF($A100="","",SUMIFS('Transactions'!$J$5:$J$114,'Transactions'!$E$5:$E$114,$A100,'Transactions'!$D$5:$D$114,"Allocation",'Transactions'!$M$5:$M$114,$B$2))</f>
        <v/>
      </c>
      <c r="E100" s="24">
        <f>IF($A100="","",SUMIFS('Transactions'!$J$5:$J$114,'Transactions'!$E$5:$E$114,$A100,'Transactions'!$D$5:$D$114,"Expense",'Transactions'!$M$5:$M$114,$B$2))</f>
        <v/>
      </c>
      <c r="F100" s="24">
        <f>IF($A100="","",D100-E100)</f>
        <v/>
      </c>
      <c r="G100" s="25">
        <f>IF($A100="","",IFERROR(E100/C100,0))</f>
        <v/>
      </c>
      <c r="H100" s="23">
        <f>IF($A100="","",IF(G100&gt;=1,"Over Budget",IF(G100&gt;=IFERROR(VLOOKUP($A100,'Envelope Setup'!$A$5:$F$114,6,FALSE),1),"Alert","On Track")))</f>
        <v/>
      </c>
      <c r="J100" s="9" t="inlineStr"/>
      <c r="K100" s="26">
        <f>IF(J100="","",SUMIF('Envelope Setup'!$C$5:$C$114,J100,$E$21:$E$130))</f>
        <v/>
      </c>
    </row>
    <row r="101">
      <c r="A101" s="23">
        <f>IF('Envelope Setup'!$A85="","",'Envelope Setup'!$A85)</f>
        <v/>
      </c>
      <c r="B101" s="11">
        <f>IF($A101="","",IFERROR(VLOOKUP($A101,'Envelope Setup'!$A$5:$B$114,2,FALSE),""))</f>
        <v/>
      </c>
      <c r="C101" s="24">
        <f>IF($A101="","",IFERROR(VLOOKUP($A101,'Envelope Setup'!$A$5:$D$114,4,FALSE),0))</f>
        <v/>
      </c>
      <c r="D101" s="24">
        <f>IF($A101="","",SUMIFS('Transactions'!$J$5:$J$114,'Transactions'!$E$5:$E$114,$A101,'Transactions'!$D$5:$D$114,"Allocation",'Transactions'!$M$5:$M$114,$B$2))</f>
        <v/>
      </c>
      <c r="E101" s="24">
        <f>IF($A101="","",SUMIFS('Transactions'!$J$5:$J$114,'Transactions'!$E$5:$E$114,$A101,'Transactions'!$D$5:$D$114,"Expense",'Transactions'!$M$5:$M$114,$B$2))</f>
        <v/>
      </c>
      <c r="F101" s="24">
        <f>IF($A101="","",D101-E101)</f>
        <v/>
      </c>
      <c r="G101" s="25">
        <f>IF($A101="","",IFERROR(E101/C101,0))</f>
        <v/>
      </c>
      <c r="H101" s="23">
        <f>IF($A101="","",IF(G101&gt;=1,"Over Budget",IF(G101&gt;=IFERROR(VLOOKUP($A101,'Envelope Setup'!$A$5:$F$114,6,FALSE),1),"Alert","On Track")))</f>
        <v/>
      </c>
      <c r="J101" s="11" t="inlineStr"/>
      <c r="K101" s="27">
        <f>IF(J101="","",SUMIF('Envelope Setup'!$C$5:$C$114,J101,$E$21:$E$130))</f>
        <v/>
      </c>
    </row>
    <row r="102">
      <c r="A102" s="23">
        <f>IF('Envelope Setup'!$A86="","",'Envelope Setup'!$A86)</f>
        <v/>
      </c>
      <c r="B102" s="11">
        <f>IF($A102="","",IFERROR(VLOOKUP($A102,'Envelope Setup'!$A$5:$B$114,2,FALSE),""))</f>
        <v/>
      </c>
      <c r="C102" s="24">
        <f>IF($A102="","",IFERROR(VLOOKUP($A102,'Envelope Setup'!$A$5:$D$114,4,FALSE),0))</f>
        <v/>
      </c>
      <c r="D102" s="24">
        <f>IF($A102="","",SUMIFS('Transactions'!$J$5:$J$114,'Transactions'!$E$5:$E$114,$A102,'Transactions'!$D$5:$D$114,"Allocation",'Transactions'!$M$5:$M$114,$B$2))</f>
        <v/>
      </c>
      <c r="E102" s="24">
        <f>IF($A102="","",SUMIFS('Transactions'!$J$5:$J$114,'Transactions'!$E$5:$E$114,$A102,'Transactions'!$D$5:$D$114,"Expense",'Transactions'!$M$5:$M$114,$B$2))</f>
        <v/>
      </c>
      <c r="F102" s="24">
        <f>IF($A102="","",D102-E102)</f>
        <v/>
      </c>
      <c r="G102" s="25">
        <f>IF($A102="","",IFERROR(E102/C102,0))</f>
        <v/>
      </c>
      <c r="H102" s="23">
        <f>IF($A102="","",IF(G102&gt;=1,"Over Budget",IF(G102&gt;=IFERROR(VLOOKUP($A102,'Envelope Setup'!$A$5:$F$114,6,FALSE),1),"Alert","On Track")))</f>
        <v/>
      </c>
      <c r="J102" s="9" t="inlineStr"/>
      <c r="K102" s="26">
        <f>IF(J102="","",SUMIF('Envelope Setup'!$C$5:$C$114,J102,$E$21:$E$130))</f>
        <v/>
      </c>
    </row>
    <row r="103">
      <c r="A103" s="23">
        <f>IF('Envelope Setup'!$A87="","",'Envelope Setup'!$A87)</f>
        <v/>
      </c>
      <c r="B103" s="11">
        <f>IF($A103="","",IFERROR(VLOOKUP($A103,'Envelope Setup'!$A$5:$B$114,2,FALSE),""))</f>
        <v/>
      </c>
      <c r="C103" s="24">
        <f>IF($A103="","",IFERROR(VLOOKUP($A103,'Envelope Setup'!$A$5:$D$114,4,FALSE),0))</f>
        <v/>
      </c>
      <c r="D103" s="24">
        <f>IF($A103="","",SUMIFS('Transactions'!$J$5:$J$114,'Transactions'!$E$5:$E$114,$A103,'Transactions'!$D$5:$D$114,"Allocation",'Transactions'!$M$5:$M$114,$B$2))</f>
        <v/>
      </c>
      <c r="E103" s="24">
        <f>IF($A103="","",SUMIFS('Transactions'!$J$5:$J$114,'Transactions'!$E$5:$E$114,$A103,'Transactions'!$D$5:$D$114,"Expense",'Transactions'!$M$5:$M$114,$B$2))</f>
        <v/>
      </c>
      <c r="F103" s="24">
        <f>IF($A103="","",D103-E103)</f>
        <v/>
      </c>
      <c r="G103" s="25">
        <f>IF($A103="","",IFERROR(E103/C103,0))</f>
        <v/>
      </c>
      <c r="H103" s="23">
        <f>IF($A103="","",IF(G103&gt;=1,"Over Budget",IF(G103&gt;=IFERROR(VLOOKUP($A103,'Envelope Setup'!$A$5:$F$114,6,FALSE),1),"Alert","On Track")))</f>
        <v/>
      </c>
      <c r="J103" s="11" t="inlineStr"/>
      <c r="K103" s="27">
        <f>IF(J103="","",SUMIF('Envelope Setup'!$C$5:$C$114,J103,$E$21:$E$130))</f>
        <v/>
      </c>
    </row>
    <row r="104">
      <c r="A104" s="23">
        <f>IF('Envelope Setup'!$A88="","",'Envelope Setup'!$A88)</f>
        <v/>
      </c>
      <c r="B104" s="11">
        <f>IF($A104="","",IFERROR(VLOOKUP($A104,'Envelope Setup'!$A$5:$B$114,2,FALSE),""))</f>
        <v/>
      </c>
      <c r="C104" s="24">
        <f>IF($A104="","",IFERROR(VLOOKUP($A104,'Envelope Setup'!$A$5:$D$114,4,FALSE),0))</f>
        <v/>
      </c>
      <c r="D104" s="24">
        <f>IF($A104="","",SUMIFS('Transactions'!$J$5:$J$114,'Transactions'!$E$5:$E$114,$A104,'Transactions'!$D$5:$D$114,"Allocation",'Transactions'!$M$5:$M$114,$B$2))</f>
        <v/>
      </c>
      <c r="E104" s="24">
        <f>IF($A104="","",SUMIFS('Transactions'!$J$5:$J$114,'Transactions'!$E$5:$E$114,$A104,'Transactions'!$D$5:$D$114,"Expense",'Transactions'!$M$5:$M$114,$B$2))</f>
        <v/>
      </c>
      <c r="F104" s="24">
        <f>IF($A104="","",D104-E104)</f>
        <v/>
      </c>
      <c r="G104" s="25">
        <f>IF($A104="","",IFERROR(E104/C104,0))</f>
        <v/>
      </c>
      <c r="H104" s="23">
        <f>IF($A104="","",IF(G104&gt;=1,"Over Budget",IF(G104&gt;=IFERROR(VLOOKUP($A104,'Envelope Setup'!$A$5:$F$114,6,FALSE),1),"Alert","On Track")))</f>
        <v/>
      </c>
      <c r="J104" s="9" t="inlineStr"/>
      <c r="K104" s="26">
        <f>IF(J104="","",SUMIF('Envelope Setup'!$C$5:$C$114,J104,$E$21:$E$130))</f>
        <v/>
      </c>
    </row>
    <row r="105">
      <c r="A105" s="23">
        <f>IF('Envelope Setup'!$A89="","",'Envelope Setup'!$A89)</f>
        <v/>
      </c>
      <c r="B105" s="11">
        <f>IF($A105="","",IFERROR(VLOOKUP($A105,'Envelope Setup'!$A$5:$B$114,2,FALSE),""))</f>
        <v/>
      </c>
      <c r="C105" s="24">
        <f>IF($A105="","",IFERROR(VLOOKUP($A105,'Envelope Setup'!$A$5:$D$114,4,FALSE),0))</f>
        <v/>
      </c>
      <c r="D105" s="24">
        <f>IF($A105="","",SUMIFS('Transactions'!$J$5:$J$114,'Transactions'!$E$5:$E$114,$A105,'Transactions'!$D$5:$D$114,"Allocation",'Transactions'!$M$5:$M$114,$B$2))</f>
        <v/>
      </c>
      <c r="E105" s="24">
        <f>IF($A105="","",SUMIFS('Transactions'!$J$5:$J$114,'Transactions'!$E$5:$E$114,$A105,'Transactions'!$D$5:$D$114,"Expense",'Transactions'!$M$5:$M$114,$B$2))</f>
        <v/>
      </c>
      <c r="F105" s="24">
        <f>IF($A105="","",D105-E105)</f>
        <v/>
      </c>
      <c r="G105" s="25">
        <f>IF($A105="","",IFERROR(E105/C105,0))</f>
        <v/>
      </c>
      <c r="H105" s="23">
        <f>IF($A105="","",IF(G105&gt;=1,"Over Budget",IF(G105&gt;=IFERROR(VLOOKUP($A105,'Envelope Setup'!$A$5:$F$114,6,FALSE),1),"Alert","On Track")))</f>
        <v/>
      </c>
      <c r="J105" s="11" t="inlineStr"/>
      <c r="K105" s="27">
        <f>IF(J105="","",SUMIF('Envelope Setup'!$C$5:$C$114,J105,$E$21:$E$130))</f>
        <v/>
      </c>
    </row>
    <row r="106">
      <c r="A106" s="23">
        <f>IF('Envelope Setup'!$A90="","",'Envelope Setup'!$A90)</f>
        <v/>
      </c>
      <c r="B106" s="11">
        <f>IF($A106="","",IFERROR(VLOOKUP($A106,'Envelope Setup'!$A$5:$B$114,2,FALSE),""))</f>
        <v/>
      </c>
      <c r="C106" s="24">
        <f>IF($A106="","",IFERROR(VLOOKUP($A106,'Envelope Setup'!$A$5:$D$114,4,FALSE),0))</f>
        <v/>
      </c>
      <c r="D106" s="24">
        <f>IF($A106="","",SUMIFS('Transactions'!$J$5:$J$114,'Transactions'!$E$5:$E$114,$A106,'Transactions'!$D$5:$D$114,"Allocation",'Transactions'!$M$5:$M$114,$B$2))</f>
        <v/>
      </c>
      <c r="E106" s="24">
        <f>IF($A106="","",SUMIFS('Transactions'!$J$5:$J$114,'Transactions'!$E$5:$E$114,$A106,'Transactions'!$D$5:$D$114,"Expense",'Transactions'!$M$5:$M$114,$B$2))</f>
        <v/>
      </c>
      <c r="F106" s="24">
        <f>IF($A106="","",D106-E106)</f>
        <v/>
      </c>
      <c r="G106" s="25">
        <f>IF($A106="","",IFERROR(E106/C106,0))</f>
        <v/>
      </c>
      <c r="H106" s="23">
        <f>IF($A106="","",IF(G106&gt;=1,"Over Budget",IF(G106&gt;=IFERROR(VLOOKUP($A106,'Envelope Setup'!$A$5:$F$114,6,FALSE),1),"Alert","On Track")))</f>
        <v/>
      </c>
      <c r="J106" s="9" t="inlineStr"/>
      <c r="K106" s="26">
        <f>IF(J106="","",SUMIF('Envelope Setup'!$C$5:$C$114,J106,$E$21:$E$130))</f>
        <v/>
      </c>
    </row>
    <row r="107">
      <c r="A107" s="23">
        <f>IF('Envelope Setup'!$A91="","",'Envelope Setup'!$A91)</f>
        <v/>
      </c>
      <c r="B107" s="11">
        <f>IF($A107="","",IFERROR(VLOOKUP($A107,'Envelope Setup'!$A$5:$B$114,2,FALSE),""))</f>
        <v/>
      </c>
      <c r="C107" s="24">
        <f>IF($A107="","",IFERROR(VLOOKUP($A107,'Envelope Setup'!$A$5:$D$114,4,FALSE),0))</f>
        <v/>
      </c>
      <c r="D107" s="24">
        <f>IF($A107="","",SUMIFS('Transactions'!$J$5:$J$114,'Transactions'!$E$5:$E$114,$A107,'Transactions'!$D$5:$D$114,"Allocation",'Transactions'!$M$5:$M$114,$B$2))</f>
        <v/>
      </c>
      <c r="E107" s="24">
        <f>IF($A107="","",SUMIFS('Transactions'!$J$5:$J$114,'Transactions'!$E$5:$E$114,$A107,'Transactions'!$D$5:$D$114,"Expense",'Transactions'!$M$5:$M$114,$B$2))</f>
        <v/>
      </c>
      <c r="F107" s="24">
        <f>IF($A107="","",D107-E107)</f>
        <v/>
      </c>
      <c r="G107" s="25">
        <f>IF($A107="","",IFERROR(E107/C107,0))</f>
        <v/>
      </c>
      <c r="H107" s="23">
        <f>IF($A107="","",IF(G107&gt;=1,"Over Budget",IF(G107&gt;=IFERROR(VLOOKUP($A107,'Envelope Setup'!$A$5:$F$114,6,FALSE),1),"Alert","On Track")))</f>
        <v/>
      </c>
      <c r="J107" s="11" t="inlineStr"/>
      <c r="K107" s="27">
        <f>IF(J107="","",SUMIF('Envelope Setup'!$C$5:$C$114,J107,$E$21:$E$130))</f>
        <v/>
      </c>
    </row>
    <row r="108">
      <c r="A108" s="23">
        <f>IF('Envelope Setup'!$A92="","",'Envelope Setup'!$A92)</f>
        <v/>
      </c>
      <c r="B108" s="11">
        <f>IF($A108="","",IFERROR(VLOOKUP($A108,'Envelope Setup'!$A$5:$B$114,2,FALSE),""))</f>
        <v/>
      </c>
      <c r="C108" s="24">
        <f>IF($A108="","",IFERROR(VLOOKUP($A108,'Envelope Setup'!$A$5:$D$114,4,FALSE),0))</f>
        <v/>
      </c>
      <c r="D108" s="24">
        <f>IF($A108="","",SUMIFS('Transactions'!$J$5:$J$114,'Transactions'!$E$5:$E$114,$A108,'Transactions'!$D$5:$D$114,"Allocation",'Transactions'!$M$5:$M$114,$B$2))</f>
        <v/>
      </c>
      <c r="E108" s="24">
        <f>IF($A108="","",SUMIFS('Transactions'!$J$5:$J$114,'Transactions'!$E$5:$E$114,$A108,'Transactions'!$D$5:$D$114,"Expense",'Transactions'!$M$5:$M$114,$B$2))</f>
        <v/>
      </c>
      <c r="F108" s="24">
        <f>IF($A108="","",D108-E108)</f>
        <v/>
      </c>
      <c r="G108" s="25">
        <f>IF($A108="","",IFERROR(E108/C108,0))</f>
        <v/>
      </c>
      <c r="H108" s="23">
        <f>IF($A108="","",IF(G108&gt;=1,"Over Budget",IF(G108&gt;=IFERROR(VLOOKUP($A108,'Envelope Setup'!$A$5:$F$114,6,FALSE),1),"Alert","On Track")))</f>
        <v/>
      </c>
      <c r="J108" s="9" t="inlineStr"/>
      <c r="K108" s="26">
        <f>IF(J108="","",SUMIF('Envelope Setup'!$C$5:$C$114,J108,$E$21:$E$130))</f>
        <v/>
      </c>
    </row>
    <row r="109">
      <c r="A109" s="23">
        <f>IF('Envelope Setup'!$A93="","",'Envelope Setup'!$A93)</f>
        <v/>
      </c>
      <c r="B109" s="11">
        <f>IF($A109="","",IFERROR(VLOOKUP($A109,'Envelope Setup'!$A$5:$B$114,2,FALSE),""))</f>
        <v/>
      </c>
      <c r="C109" s="24">
        <f>IF($A109="","",IFERROR(VLOOKUP($A109,'Envelope Setup'!$A$5:$D$114,4,FALSE),0))</f>
        <v/>
      </c>
      <c r="D109" s="24">
        <f>IF($A109="","",SUMIFS('Transactions'!$J$5:$J$114,'Transactions'!$E$5:$E$114,$A109,'Transactions'!$D$5:$D$114,"Allocation",'Transactions'!$M$5:$M$114,$B$2))</f>
        <v/>
      </c>
      <c r="E109" s="24">
        <f>IF($A109="","",SUMIFS('Transactions'!$J$5:$J$114,'Transactions'!$E$5:$E$114,$A109,'Transactions'!$D$5:$D$114,"Expense",'Transactions'!$M$5:$M$114,$B$2))</f>
        <v/>
      </c>
      <c r="F109" s="24">
        <f>IF($A109="","",D109-E109)</f>
        <v/>
      </c>
      <c r="G109" s="25">
        <f>IF($A109="","",IFERROR(E109/C109,0))</f>
        <v/>
      </c>
      <c r="H109" s="23">
        <f>IF($A109="","",IF(G109&gt;=1,"Over Budget",IF(G109&gt;=IFERROR(VLOOKUP($A109,'Envelope Setup'!$A$5:$F$114,6,FALSE),1),"Alert","On Track")))</f>
        <v/>
      </c>
      <c r="J109" s="11" t="inlineStr"/>
      <c r="K109" s="27">
        <f>IF(J109="","",SUMIF('Envelope Setup'!$C$5:$C$114,J109,$E$21:$E$130))</f>
        <v/>
      </c>
    </row>
    <row r="110">
      <c r="A110" s="23">
        <f>IF('Envelope Setup'!$A94="","",'Envelope Setup'!$A94)</f>
        <v/>
      </c>
      <c r="B110" s="11">
        <f>IF($A110="","",IFERROR(VLOOKUP($A110,'Envelope Setup'!$A$5:$B$114,2,FALSE),""))</f>
        <v/>
      </c>
      <c r="C110" s="24">
        <f>IF($A110="","",IFERROR(VLOOKUP($A110,'Envelope Setup'!$A$5:$D$114,4,FALSE),0))</f>
        <v/>
      </c>
      <c r="D110" s="24">
        <f>IF($A110="","",SUMIFS('Transactions'!$J$5:$J$114,'Transactions'!$E$5:$E$114,$A110,'Transactions'!$D$5:$D$114,"Allocation",'Transactions'!$M$5:$M$114,$B$2))</f>
        <v/>
      </c>
      <c r="E110" s="24">
        <f>IF($A110="","",SUMIFS('Transactions'!$J$5:$J$114,'Transactions'!$E$5:$E$114,$A110,'Transactions'!$D$5:$D$114,"Expense",'Transactions'!$M$5:$M$114,$B$2))</f>
        <v/>
      </c>
      <c r="F110" s="24">
        <f>IF($A110="","",D110-E110)</f>
        <v/>
      </c>
      <c r="G110" s="25">
        <f>IF($A110="","",IFERROR(E110/C110,0))</f>
        <v/>
      </c>
      <c r="H110" s="23">
        <f>IF($A110="","",IF(G110&gt;=1,"Over Budget",IF(G110&gt;=IFERROR(VLOOKUP($A110,'Envelope Setup'!$A$5:$F$114,6,FALSE),1),"Alert","On Track")))</f>
        <v/>
      </c>
      <c r="J110" s="9" t="inlineStr"/>
      <c r="K110" s="26">
        <f>IF(J110="","",SUMIF('Envelope Setup'!$C$5:$C$114,J110,$E$21:$E$130))</f>
        <v/>
      </c>
    </row>
    <row r="111">
      <c r="A111" s="23">
        <f>IF('Envelope Setup'!$A95="","",'Envelope Setup'!$A95)</f>
        <v/>
      </c>
      <c r="B111" s="11">
        <f>IF($A111="","",IFERROR(VLOOKUP($A111,'Envelope Setup'!$A$5:$B$114,2,FALSE),""))</f>
        <v/>
      </c>
      <c r="C111" s="24">
        <f>IF($A111="","",IFERROR(VLOOKUP($A111,'Envelope Setup'!$A$5:$D$114,4,FALSE),0))</f>
        <v/>
      </c>
      <c r="D111" s="24">
        <f>IF($A111="","",SUMIFS('Transactions'!$J$5:$J$114,'Transactions'!$E$5:$E$114,$A111,'Transactions'!$D$5:$D$114,"Allocation",'Transactions'!$M$5:$M$114,$B$2))</f>
        <v/>
      </c>
      <c r="E111" s="24">
        <f>IF($A111="","",SUMIFS('Transactions'!$J$5:$J$114,'Transactions'!$E$5:$E$114,$A111,'Transactions'!$D$5:$D$114,"Expense",'Transactions'!$M$5:$M$114,$B$2))</f>
        <v/>
      </c>
      <c r="F111" s="24">
        <f>IF($A111="","",D111-E111)</f>
        <v/>
      </c>
      <c r="G111" s="25">
        <f>IF($A111="","",IFERROR(E111/C111,0))</f>
        <v/>
      </c>
      <c r="H111" s="23">
        <f>IF($A111="","",IF(G111&gt;=1,"Over Budget",IF(G111&gt;=IFERROR(VLOOKUP($A111,'Envelope Setup'!$A$5:$F$114,6,FALSE),1),"Alert","On Track")))</f>
        <v/>
      </c>
      <c r="J111" s="11" t="inlineStr"/>
      <c r="K111" s="27">
        <f>IF(J111="","",SUMIF('Envelope Setup'!$C$5:$C$114,J111,$E$21:$E$130))</f>
        <v/>
      </c>
    </row>
    <row r="112">
      <c r="A112" s="23">
        <f>IF('Envelope Setup'!$A96="","",'Envelope Setup'!$A96)</f>
        <v/>
      </c>
      <c r="B112" s="11">
        <f>IF($A112="","",IFERROR(VLOOKUP($A112,'Envelope Setup'!$A$5:$B$114,2,FALSE),""))</f>
        <v/>
      </c>
      <c r="C112" s="24">
        <f>IF($A112="","",IFERROR(VLOOKUP($A112,'Envelope Setup'!$A$5:$D$114,4,FALSE),0))</f>
        <v/>
      </c>
      <c r="D112" s="24">
        <f>IF($A112="","",SUMIFS('Transactions'!$J$5:$J$114,'Transactions'!$E$5:$E$114,$A112,'Transactions'!$D$5:$D$114,"Allocation",'Transactions'!$M$5:$M$114,$B$2))</f>
        <v/>
      </c>
      <c r="E112" s="24">
        <f>IF($A112="","",SUMIFS('Transactions'!$J$5:$J$114,'Transactions'!$E$5:$E$114,$A112,'Transactions'!$D$5:$D$114,"Expense",'Transactions'!$M$5:$M$114,$B$2))</f>
        <v/>
      </c>
      <c r="F112" s="24">
        <f>IF($A112="","",D112-E112)</f>
        <v/>
      </c>
      <c r="G112" s="25">
        <f>IF($A112="","",IFERROR(E112/C112,0))</f>
        <v/>
      </c>
      <c r="H112" s="23">
        <f>IF($A112="","",IF(G112&gt;=1,"Over Budget",IF(G112&gt;=IFERROR(VLOOKUP($A112,'Envelope Setup'!$A$5:$F$114,6,FALSE),1),"Alert","On Track")))</f>
        <v/>
      </c>
      <c r="J112" s="9" t="inlineStr"/>
      <c r="K112" s="26">
        <f>IF(J112="","",SUMIF('Envelope Setup'!$C$5:$C$114,J112,$E$21:$E$130))</f>
        <v/>
      </c>
    </row>
    <row r="113">
      <c r="A113" s="23">
        <f>IF('Envelope Setup'!$A97="","",'Envelope Setup'!$A97)</f>
        <v/>
      </c>
      <c r="B113" s="11">
        <f>IF($A113="","",IFERROR(VLOOKUP($A113,'Envelope Setup'!$A$5:$B$114,2,FALSE),""))</f>
        <v/>
      </c>
      <c r="C113" s="24">
        <f>IF($A113="","",IFERROR(VLOOKUP($A113,'Envelope Setup'!$A$5:$D$114,4,FALSE),0))</f>
        <v/>
      </c>
      <c r="D113" s="24">
        <f>IF($A113="","",SUMIFS('Transactions'!$J$5:$J$114,'Transactions'!$E$5:$E$114,$A113,'Transactions'!$D$5:$D$114,"Allocation",'Transactions'!$M$5:$M$114,$B$2))</f>
        <v/>
      </c>
      <c r="E113" s="24">
        <f>IF($A113="","",SUMIFS('Transactions'!$J$5:$J$114,'Transactions'!$E$5:$E$114,$A113,'Transactions'!$D$5:$D$114,"Expense",'Transactions'!$M$5:$M$114,$B$2))</f>
        <v/>
      </c>
      <c r="F113" s="24">
        <f>IF($A113="","",D113-E113)</f>
        <v/>
      </c>
      <c r="G113" s="25">
        <f>IF($A113="","",IFERROR(E113/C113,0))</f>
        <v/>
      </c>
      <c r="H113" s="23">
        <f>IF($A113="","",IF(G113&gt;=1,"Over Budget",IF(G113&gt;=IFERROR(VLOOKUP($A113,'Envelope Setup'!$A$5:$F$114,6,FALSE),1),"Alert","On Track")))</f>
        <v/>
      </c>
      <c r="J113" s="11" t="inlineStr"/>
      <c r="K113" s="27">
        <f>IF(J113="","",SUMIF('Envelope Setup'!$C$5:$C$114,J113,$E$21:$E$130))</f>
        <v/>
      </c>
    </row>
    <row r="114">
      <c r="A114" s="23">
        <f>IF('Envelope Setup'!$A98="","",'Envelope Setup'!$A98)</f>
        <v/>
      </c>
      <c r="B114" s="11">
        <f>IF($A114="","",IFERROR(VLOOKUP($A114,'Envelope Setup'!$A$5:$B$114,2,FALSE),""))</f>
        <v/>
      </c>
      <c r="C114" s="24">
        <f>IF($A114="","",IFERROR(VLOOKUP($A114,'Envelope Setup'!$A$5:$D$114,4,FALSE),0))</f>
        <v/>
      </c>
      <c r="D114" s="24">
        <f>IF($A114="","",SUMIFS('Transactions'!$J$5:$J$114,'Transactions'!$E$5:$E$114,$A114,'Transactions'!$D$5:$D$114,"Allocation",'Transactions'!$M$5:$M$114,$B$2))</f>
        <v/>
      </c>
      <c r="E114" s="24">
        <f>IF($A114="","",SUMIFS('Transactions'!$J$5:$J$114,'Transactions'!$E$5:$E$114,$A114,'Transactions'!$D$5:$D$114,"Expense",'Transactions'!$M$5:$M$114,$B$2))</f>
        <v/>
      </c>
      <c r="F114" s="24">
        <f>IF($A114="","",D114-E114)</f>
        <v/>
      </c>
      <c r="G114" s="25">
        <f>IF($A114="","",IFERROR(E114/C114,0))</f>
        <v/>
      </c>
      <c r="H114" s="23">
        <f>IF($A114="","",IF(G114&gt;=1,"Over Budget",IF(G114&gt;=IFERROR(VLOOKUP($A114,'Envelope Setup'!$A$5:$F$114,6,FALSE),1),"Alert","On Track")))</f>
        <v/>
      </c>
      <c r="J114" s="9" t="inlineStr"/>
      <c r="K114" s="26">
        <f>IF(J114="","",SUMIF('Envelope Setup'!$C$5:$C$114,J114,$E$21:$E$130))</f>
        <v/>
      </c>
    </row>
    <row r="115">
      <c r="A115" s="23">
        <f>IF('Envelope Setup'!$A99="","",'Envelope Setup'!$A99)</f>
        <v/>
      </c>
      <c r="B115" s="11">
        <f>IF($A115="","",IFERROR(VLOOKUP($A115,'Envelope Setup'!$A$5:$B$114,2,FALSE),""))</f>
        <v/>
      </c>
      <c r="C115" s="24">
        <f>IF($A115="","",IFERROR(VLOOKUP($A115,'Envelope Setup'!$A$5:$D$114,4,FALSE),0))</f>
        <v/>
      </c>
      <c r="D115" s="24">
        <f>IF($A115="","",SUMIFS('Transactions'!$J$5:$J$114,'Transactions'!$E$5:$E$114,$A115,'Transactions'!$D$5:$D$114,"Allocation",'Transactions'!$M$5:$M$114,$B$2))</f>
        <v/>
      </c>
      <c r="E115" s="24">
        <f>IF($A115="","",SUMIFS('Transactions'!$J$5:$J$114,'Transactions'!$E$5:$E$114,$A115,'Transactions'!$D$5:$D$114,"Expense",'Transactions'!$M$5:$M$114,$B$2))</f>
        <v/>
      </c>
      <c r="F115" s="24">
        <f>IF($A115="","",D115-E115)</f>
        <v/>
      </c>
      <c r="G115" s="25">
        <f>IF($A115="","",IFERROR(E115/C115,0))</f>
        <v/>
      </c>
      <c r="H115" s="23">
        <f>IF($A115="","",IF(G115&gt;=1,"Over Budget",IF(G115&gt;=IFERROR(VLOOKUP($A115,'Envelope Setup'!$A$5:$F$114,6,FALSE),1),"Alert","On Track")))</f>
        <v/>
      </c>
      <c r="J115" s="11" t="inlineStr"/>
      <c r="K115" s="27">
        <f>IF(J115="","",SUMIF('Envelope Setup'!$C$5:$C$114,J115,$E$21:$E$130))</f>
        <v/>
      </c>
    </row>
    <row r="116">
      <c r="A116" s="23">
        <f>IF('Envelope Setup'!$A100="","",'Envelope Setup'!$A100)</f>
        <v/>
      </c>
      <c r="B116" s="11">
        <f>IF($A116="","",IFERROR(VLOOKUP($A116,'Envelope Setup'!$A$5:$B$114,2,FALSE),""))</f>
        <v/>
      </c>
      <c r="C116" s="24">
        <f>IF($A116="","",IFERROR(VLOOKUP($A116,'Envelope Setup'!$A$5:$D$114,4,FALSE),0))</f>
        <v/>
      </c>
      <c r="D116" s="24">
        <f>IF($A116="","",SUMIFS('Transactions'!$J$5:$J$114,'Transactions'!$E$5:$E$114,$A116,'Transactions'!$D$5:$D$114,"Allocation",'Transactions'!$M$5:$M$114,$B$2))</f>
        <v/>
      </c>
      <c r="E116" s="24">
        <f>IF($A116="","",SUMIFS('Transactions'!$J$5:$J$114,'Transactions'!$E$5:$E$114,$A116,'Transactions'!$D$5:$D$114,"Expense",'Transactions'!$M$5:$M$114,$B$2))</f>
        <v/>
      </c>
      <c r="F116" s="24">
        <f>IF($A116="","",D116-E116)</f>
        <v/>
      </c>
      <c r="G116" s="25">
        <f>IF($A116="","",IFERROR(E116/C116,0))</f>
        <v/>
      </c>
      <c r="H116" s="23">
        <f>IF($A116="","",IF(G116&gt;=1,"Over Budget",IF(G116&gt;=IFERROR(VLOOKUP($A116,'Envelope Setup'!$A$5:$F$114,6,FALSE),1),"Alert","On Track")))</f>
        <v/>
      </c>
      <c r="J116" s="9" t="inlineStr"/>
      <c r="K116" s="26">
        <f>IF(J116="","",SUMIF('Envelope Setup'!$C$5:$C$114,J116,$E$21:$E$130))</f>
        <v/>
      </c>
    </row>
    <row r="117">
      <c r="A117" s="23">
        <f>IF('Envelope Setup'!$A101="","",'Envelope Setup'!$A101)</f>
        <v/>
      </c>
      <c r="B117" s="11">
        <f>IF($A117="","",IFERROR(VLOOKUP($A117,'Envelope Setup'!$A$5:$B$114,2,FALSE),""))</f>
        <v/>
      </c>
      <c r="C117" s="24">
        <f>IF($A117="","",IFERROR(VLOOKUP($A117,'Envelope Setup'!$A$5:$D$114,4,FALSE),0))</f>
        <v/>
      </c>
      <c r="D117" s="24">
        <f>IF($A117="","",SUMIFS('Transactions'!$J$5:$J$114,'Transactions'!$E$5:$E$114,$A117,'Transactions'!$D$5:$D$114,"Allocation",'Transactions'!$M$5:$M$114,$B$2))</f>
        <v/>
      </c>
      <c r="E117" s="24">
        <f>IF($A117="","",SUMIFS('Transactions'!$J$5:$J$114,'Transactions'!$E$5:$E$114,$A117,'Transactions'!$D$5:$D$114,"Expense",'Transactions'!$M$5:$M$114,$B$2))</f>
        <v/>
      </c>
      <c r="F117" s="24">
        <f>IF($A117="","",D117-E117)</f>
        <v/>
      </c>
      <c r="G117" s="25">
        <f>IF($A117="","",IFERROR(E117/C117,0))</f>
        <v/>
      </c>
      <c r="H117" s="23">
        <f>IF($A117="","",IF(G117&gt;=1,"Over Budget",IF(G117&gt;=IFERROR(VLOOKUP($A117,'Envelope Setup'!$A$5:$F$114,6,FALSE),1),"Alert","On Track")))</f>
        <v/>
      </c>
      <c r="J117" s="11" t="inlineStr"/>
      <c r="K117" s="27">
        <f>IF(J117="","",SUMIF('Envelope Setup'!$C$5:$C$114,J117,$E$21:$E$130))</f>
        <v/>
      </c>
    </row>
    <row r="118">
      <c r="A118" s="23">
        <f>IF('Envelope Setup'!$A102="","",'Envelope Setup'!$A102)</f>
        <v/>
      </c>
      <c r="B118" s="11">
        <f>IF($A118="","",IFERROR(VLOOKUP($A118,'Envelope Setup'!$A$5:$B$114,2,FALSE),""))</f>
        <v/>
      </c>
      <c r="C118" s="24">
        <f>IF($A118="","",IFERROR(VLOOKUP($A118,'Envelope Setup'!$A$5:$D$114,4,FALSE),0))</f>
        <v/>
      </c>
      <c r="D118" s="24">
        <f>IF($A118="","",SUMIFS('Transactions'!$J$5:$J$114,'Transactions'!$E$5:$E$114,$A118,'Transactions'!$D$5:$D$114,"Allocation",'Transactions'!$M$5:$M$114,$B$2))</f>
        <v/>
      </c>
      <c r="E118" s="24">
        <f>IF($A118="","",SUMIFS('Transactions'!$J$5:$J$114,'Transactions'!$E$5:$E$114,$A118,'Transactions'!$D$5:$D$114,"Expense",'Transactions'!$M$5:$M$114,$B$2))</f>
        <v/>
      </c>
      <c r="F118" s="24">
        <f>IF($A118="","",D118-E118)</f>
        <v/>
      </c>
      <c r="G118" s="25">
        <f>IF($A118="","",IFERROR(E118/C118,0))</f>
        <v/>
      </c>
      <c r="H118" s="23">
        <f>IF($A118="","",IF(G118&gt;=1,"Over Budget",IF(G118&gt;=IFERROR(VLOOKUP($A118,'Envelope Setup'!$A$5:$F$114,6,FALSE),1),"Alert","On Track")))</f>
        <v/>
      </c>
      <c r="J118" s="9" t="inlineStr"/>
      <c r="K118" s="26">
        <f>IF(J118="","",SUMIF('Envelope Setup'!$C$5:$C$114,J118,$E$21:$E$130))</f>
        <v/>
      </c>
    </row>
    <row r="119">
      <c r="A119" s="23">
        <f>IF('Envelope Setup'!$A103="","",'Envelope Setup'!$A103)</f>
        <v/>
      </c>
      <c r="B119" s="11">
        <f>IF($A119="","",IFERROR(VLOOKUP($A119,'Envelope Setup'!$A$5:$B$114,2,FALSE),""))</f>
        <v/>
      </c>
      <c r="C119" s="24">
        <f>IF($A119="","",IFERROR(VLOOKUP($A119,'Envelope Setup'!$A$5:$D$114,4,FALSE),0))</f>
        <v/>
      </c>
      <c r="D119" s="24">
        <f>IF($A119="","",SUMIFS('Transactions'!$J$5:$J$114,'Transactions'!$E$5:$E$114,$A119,'Transactions'!$D$5:$D$114,"Allocation",'Transactions'!$M$5:$M$114,$B$2))</f>
        <v/>
      </c>
      <c r="E119" s="24">
        <f>IF($A119="","",SUMIFS('Transactions'!$J$5:$J$114,'Transactions'!$E$5:$E$114,$A119,'Transactions'!$D$5:$D$114,"Expense",'Transactions'!$M$5:$M$114,$B$2))</f>
        <v/>
      </c>
      <c r="F119" s="24">
        <f>IF($A119="","",D119-E119)</f>
        <v/>
      </c>
      <c r="G119" s="25">
        <f>IF($A119="","",IFERROR(E119/C119,0))</f>
        <v/>
      </c>
      <c r="H119" s="23">
        <f>IF($A119="","",IF(G119&gt;=1,"Over Budget",IF(G119&gt;=IFERROR(VLOOKUP($A119,'Envelope Setup'!$A$5:$F$114,6,FALSE),1),"Alert","On Track")))</f>
        <v/>
      </c>
      <c r="J119" s="11" t="inlineStr"/>
      <c r="K119" s="27">
        <f>IF(J119="","",SUMIF('Envelope Setup'!$C$5:$C$114,J119,$E$21:$E$130))</f>
        <v/>
      </c>
    </row>
    <row r="120">
      <c r="A120" s="23">
        <f>IF('Envelope Setup'!$A104="","",'Envelope Setup'!$A104)</f>
        <v/>
      </c>
      <c r="B120" s="11">
        <f>IF($A120="","",IFERROR(VLOOKUP($A120,'Envelope Setup'!$A$5:$B$114,2,FALSE),""))</f>
        <v/>
      </c>
      <c r="C120" s="24">
        <f>IF($A120="","",IFERROR(VLOOKUP($A120,'Envelope Setup'!$A$5:$D$114,4,FALSE),0))</f>
        <v/>
      </c>
      <c r="D120" s="24">
        <f>IF($A120="","",SUMIFS('Transactions'!$J$5:$J$114,'Transactions'!$E$5:$E$114,$A120,'Transactions'!$D$5:$D$114,"Allocation",'Transactions'!$M$5:$M$114,$B$2))</f>
        <v/>
      </c>
      <c r="E120" s="24">
        <f>IF($A120="","",SUMIFS('Transactions'!$J$5:$J$114,'Transactions'!$E$5:$E$114,$A120,'Transactions'!$D$5:$D$114,"Expense",'Transactions'!$M$5:$M$114,$B$2))</f>
        <v/>
      </c>
      <c r="F120" s="24">
        <f>IF($A120="","",D120-E120)</f>
        <v/>
      </c>
      <c r="G120" s="25">
        <f>IF($A120="","",IFERROR(E120/C120,0))</f>
        <v/>
      </c>
      <c r="H120" s="23">
        <f>IF($A120="","",IF(G120&gt;=1,"Over Budget",IF(G120&gt;=IFERROR(VLOOKUP($A120,'Envelope Setup'!$A$5:$F$114,6,FALSE),1),"Alert","On Track")))</f>
        <v/>
      </c>
      <c r="J120" s="9" t="inlineStr"/>
      <c r="K120" s="26">
        <f>IF(J120="","",SUMIF('Envelope Setup'!$C$5:$C$114,J120,$E$21:$E$130))</f>
        <v/>
      </c>
    </row>
    <row r="121">
      <c r="A121" s="23">
        <f>IF('Envelope Setup'!$A105="","",'Envelope Setup'!$A105)</f>
        <v/>
      </c>
      <c r="B121" s="11">
        <f>IF($A121="","",IFERROR(VLOOKUP($A121,'Envelope Setup'!$A$5:$B$114,2,FALSE),""))</f>
        <v/>
      </c>
      <c r="C121" s="24">
        <f>IF($A121="","",IFERROR(VLOOKUP($A121,'Envelope Setup'!$A$5:$D$114,4,FALSE),0))</f>
        <v/>
      </c>
      <c r="D121" s="24">
        <f>IF($A121="","",SUMIFS('Transactions'!$J$5:$J$114,'Transactions'!$E$5:$E$114,$A121,'Transactions'!$D$5:$D$114,"Allocation",'Transactions'!$M$5:$M$114,$B$2))</f>
        <v/>
      </c>
      <c r="E121" s="24">
        <f>IF($A121="","",SUMIFS('Transactions'!$J$5:$J$114,'Transactions'!$E$5:$E$114,$A121,'Transactions'!$D$5:$D$114,"Expense",'Transactions'!$M$5:$M$114,$B$2))</f>
        <v/>
      </c>
      <c r="F121" s="24">
        <f>IF($A121="","",D121-E121)</f>
        <v/>
      </c>
      <c r="G121" s="25">
        <f>IF($A121="","",IFERROR(E121/C121,0))</f>
        <v/>
      </c>
      <c r="H121" s="23">
        <f>IF($A121="","",IF(G121&gt;=1,"Over Budget",IF(G121&gt;=IFERROR(VLOOKUP($A121,'Envelope Setup'!$A$5:$F$114,6,FALSE),1),"Alert","On Track")))</f>
        <v/>
      </c>
      <c r="J121" s="11" t="inlineStr"/>
      <c r="K121" s="27">
        <f>IF(J121="","",SUMIF('Envelope Setup'!$C$5:$C$114,J121,$E$21:$E$130))</f>
        <v/>
      </c>
    </row>
    <row r="122">
      <c r="A122" s="23">
        <f>IF('Envelope Setup'!$A106="","",'Envelope Setup'!$A106)</f>
        <v/>
      </c>
      <c r="B122" s="11">
        <f>IF($A122="","",IFERROR(VLOOKUP($A122,'Envelope Setup'!$A$5:$B$114,2,FALSE),""))</f>
        <v/>
      </c>
      <c r="C122" s="24">
        <f>IF($A122="","",IFERROR(VLOOKUP($A122,'Envelope Setup'!$A$5:$D$114,4,FALSE),0))</f>
        <v/>
      </c>
      <c r="D122" s="24">
        <f>IF($A122="","",SUMIFS('Transactions'!$J$5:$J$114,'Transactions'!$E$5:$E$114,$A122,'Transactions'!$D$5:$D$114,"Allocation",'Transactions'!$M$5:$M$114,$B$2))</f>
        <v/>
      </c>
      <c r="E122" s="24">
        <f>IF($A122="","",SUMIFS('Transactions'!$J$5:$J$114,'Transactions'!$E$5:$E$114,$A122,'Transactions'!$D$5:$D$114,"Expense",'Transactions'!$M$5:$M$114,$B$2))</f>
        <v/>
      </c>
      <c r="F122" s="24">
        <f>IF($A122="","",D122-E122)</f>
        <v/>
      </c>
      <c r="G122" s="25">
        <f>IF($A122="","",IFERROR(E122/C122,0))</f>
        <v/>
      </c>
      <c r="H122" s="23">
        <f>IF($A122="","",IF(G122&gt;=1,"Over Budget",IF(G122&gt;=IFERROR(VLOOKUP($A122,'Envelope Setup'!$A$5:$F$114,6,FALSE),1),"Alert","On Track")))</f>
        <v/>
      </c>
      <c r="J122" s="9" t="inlineStr"/>
      <c r="K122" s="26">
        <f>IF(J122="","",SUMIF('Envelope Setup'!$C$5:$C$114,J122,$E$21:$E$130))</f>
        <v/>
      </c>
    </row>
    <row r="123">
      <c r="A123" s="23">
        <f>IF('Envelope Setup'!$A107="","",'Envelope Setup'!$A107)</f>
        <v/>
      </c>
      <c r="B123" s="11">
        <f>IF($A123="","",IFERROR(VLOOKUP($A123,'Envelope Setup'!$A$5:$B$114,2,FALSE),""))</f>
        <v/>
      </c>
      <c r="C123" s="24">
        <f>IF($A123="","",IFERROR(VLOOKUP($A123,'Envelope Setup'!$A$5:$D$114,4,FALSE),0))</f>
        <v/>
      </c>
      <c r="D123" s="24">
        <f>IF($A123="","",SUMIFS('Transactions'!$J$5:$J$114,'Transactions'!$E$5:$E$114,$A123,'Transactions'!$D$5:$D$114,"Allocation",'Transactions'!$M$5:$M$114,$B$2))</f>
        <v/>
      </c>
      <c r="E123" s="24">
        <f>IF($A123="","",SUMIFS('Transactions'!$J$5:$J$114,'Transactions'!$E$5:$E$114,$A123,'Transactions'!$D$5:$D$114,"Expense",'Transactions'!$M$5:$M$114,$B$2))</f>
        <v/>
      </c>
      <c r="F123" s="24">
        <f>IF($A123="","",D123-E123)</f>
        <v/>
      </c>
      <c r="G123" s="25">
        <f>IF($A123="","",IFERROR(E123/C123,0))</f>
        <v/>
      </c>
      <c r="H123" s="23">
        <f>IF($A123="","",IF(G123&gt;=1,"Over Budget",IF(G123&gt;=IFERROR(VLOOKUP($A123,'Envelope Setup'!$A$5:$F$114,6,FALSE),1),"Alert","On Track")))</f>
        <v/>
      </c>
      <c r="J123" s="11" t="inlineStr"/>
      <c r="K123" s="27">
        <f>IF(J123="","",SUMIF('Envelope Setup'!$C$5:$C$114,J123,$E$21:$E$130))</f>
        <v/>
      </c>
    </row>
    <row r="124">
      <c r="A124" s="23">
        <f>IF('Envelope Setup'!$A108="","",'Envelope Setup'!$A108)</f>
        <v/>
      </c>
      <c r="B124" s="11">
        <f>IF($A124="","",IFERROR(VLOOKUP($A124,'Envelope Setup'!$A$5:$B$114,2,FALSE),""))</f>
        <v/>
      </c>
      <c r="C124" s="24">
        <f>IF($A124="","",IFERROR(VLOOKUP($A124,'Envelope Setup'!$A$5:$D$114,4,FALSE),0))</f>
        <v/>
      </c>
      <c r="D124" s="24">
        <f>IF($A124="","",SUMIFS('Transactions'!$J$5:$J$114,'Transactions'!$E$5:$E$114,$A124,'Transactions'!$D$5:$D$114,"Allocation",'Transactions'!$M$5:$M$114,$B$2))</f>
        <v/>
      </c>
      <c r="E124" s="24">
        <f>IF($A124="","",SUMIFS('Transactions'!$J$5:$J$114,'Transactions'!$E$5:$E$114,$A124,'Transactions'!$D$5:$D$114,"Expense",'Transactions'!$M$5:$M$114,$B$2))</f>
        <v/>
      </c>
      <c r="F124" s="24">
        <f>IF($A124="","",D124-E124)</f>
        <v/>
      </c>
      <c r="G124" s="25">
        <f>IF($A124="","",IFERROR(E124/C124,0))</f>
        <v/>
      </c>
      <c r="H124" s="23">
        <f>IF($A124="","",IF(G124&gt;=1,"Over Budget",IF(G124&gt;=IFERROR(VLOOKUP($A124,'Envelope Setup'!$A$5:$F$114,6,FALSE),1),"Alert","On Track")))</f>
        <v/>
      </c>
      <c r="J124" s="9" t="inlineStr"/>
      <c r="K124" s="26">
        <f>IF(J124="","",SUMIF('Envelope Setup'!$C$5:$C$114,J124,$E$21:$E$130))</f>
        <v/>
      </c>
    </row>
    <row r="125">
      <c r="A125" s="23">
        <f>IF('Envelope Setup'!$A109="","",'Envelope Setup'!$A109)</f>
        <v/>
      </c>
      <c r="B125" s="11">
        <f>IF($A125="","",IFERROR(VLOOKUP($A125,'Envelope Setup'!$A$5:$B$114,2,FALSE),""))</f>
        <v/>
      </c>
      <c r="C125" s="24">
        <f>IF($A125="","",IFERROR(VLOOKUP($A125,'Envelope Setup'!$A$5:$D$114,4,FALSE),0))</f>
        <v/>
      </c>
      <c r="D125" s="24">
        <f>IF($A125="","",SUMIFS('Transactions'!$J$5:$J$114,'Transactions'!$E$5:$E$114,$A125,'Transactions'!$D$5:$D$114,"Allocation",'Transactions'!$M$5:$M$114,$B$2))</f>
        <v/>
      </c>
      <c r="E125" s="24">
        <f>IF($A125="","",SUMIFS('Transactions'!$J$5:$J$114,'Transactions'!$E$5:$E$114,$A125,'Transactions'!$D$5:$D$114,"Expense",'Transactions'!$M$5:$M$114,$B$2))</f>
        <v/>
      </c>
      <c r="F125" s="24">
        <f>IF($A125="","",D125-E125)</f>
        <v/>
      </c>
      <c r="G125" s="25">
        <f>IF($A125="","",IFERROR(E125/C125,0))</f>
        <v/>
      </c>
      <c r="H125" s="23">
        <f>IF($A125="","",IF(G125&gt;=1,"Over Budget",IF(G125&gt;=IFERROR(VLOOKUP($A125,'Envelope Setup'!$A$5:$F$114,6,FALSE),1),"Alert","On Track")))</f>
        <v/>
      </c>
      <c r="J125" s="11" t="inlineStr"/>
      <c r="K125" s="27">
        <f>IF(J125="","",SUMIF('Envelope Setup'!$C$5:$C$114,J125,$E$21:$E$130))</f>
        <v/>
      </c>
    </row>
    <row r="126">
      <c r="A126" s="23">
        <f>IF('Envelope Setup'!$A110="","",'Envelope Setup'!$A110)</f>
        <v/>
      </c>
      <c r="B126" s="11">
        <f>IF($A126="","",IFERROR(VLOOKUP($A126,'Envelope Setup'!$A$5:$B$114,2,FALSE),""))</f>
        <v/>
      </c>
      <c r="C126" s="24">
        <f>IF($A126="","",IFERROR(VLOOKUP($A126,'Envelope Setup'!$A$5:$D$114,4,FALSE),0))</f>
        <v/>
      </c>
      <c r="D126" s="24">
        <f>IF($A126="","",SUMIFS('Transactions'!$J$5:$J$114,'Transactions'!$E$5:$E$114,$A126,'Transactions'!$D$5:$D$114,"Allocation",'Transactions'!$M$5:$M$114,$B$2))</f>
        <v/>
      </c>
      <c r="E126" s="24">
        <f>IF($A126="","",SUMIFS('Transactions'!$J$5:$J$114,'Transactions'!$E$5:$E$114,$A126,'Transactions'!$D$5:$D$114,"Expense",'Transactions'!$M$5:$M$114,$B$2))</f>
        <v/>
      </c>
      <c r="F126" s="24">
        <f>IF($A126="","",D126-E126)</f>
        <v/>
      </c>
      <c r="G126" s="25">
        <f>IF($A126="","",IFERROR(E126/C126,0))</f>
        <v/>
      </c>
      <c r="H126" s="23">
        <f>IF($A126="","",IF(G126&gt;=1,"Over Budget",IF(G126&gt;=IFERROR(VLOOKUP($A126,'Envelope Setup'!$A$5:$F$114,6,FALSE),1),"Alert","On Track")))</f>
        <v/>
      </c>
      <c r="J126" s="9" t="inlineStr"/>
      <c r="K126" s="26">
        <f>IF(J126="","",SUMIF('Envelope Setup'!$C$5:$C$114,J126,$E$21:$E$130))</f>
        <v/>
      </c>
    </row>
    <row r="127">
      <c r="A127" s="23">
        <f>IF('Envelope Setup'!$A111="","",'Envelope Setup'!$A111)</f>
        <v/>
      </c>
      <c r="B127" s="11">
        <f>IF($A127="","",IFERROR(VLOOKUP($A127,'Envelope Setup'!$A$5:$B$114,2,FALSE),""))</f>
        <v/>
      </c>
      <c r="C127" s="24">
        <f>IF($A127="","",IFERROR(VLOOKUP($A127,'Envelope Setup'!$A$5:$D$114,4,FALSE),0))</f>
        <v/>
      </c>
      <c r="D127" s="24">
        <f>IF($A127="","",SUMIFS('Transactions'!$J$5:$J$114,'Transactions'!$E$5:$E$114,$A127,'Transactions'!$D$5:$D$114,"Allocation",'Transactions'!$M$5:$M$114,$B$2))</f>
        <v/>
      </c>
      <c r="E127" s="24">
        <f>IF($A127="","",SUMIFS('Transactions'!$J$5:$J$114,'Transactions'!$E$5:$E$114,$A127,'Transactions'!$D$5:$D$114,"Expense",'Transactions'!$M$5:$M$114,$B$2))</f>
        <v/>
      </c>
      <c r="F127" s="24">
        <f>IF($A127="","",D127-E127)</f>
        <v/>
      </c>
      <c r="G127" s="25">
        <f>IF($A127="","",IFERROR(E127/C127,0))</f>
        <v/>
      </c>
      <c r="H127" s="23">
        <f>IF($A127="","",IF(G127&gt;=1,"Over Budget",IF(G127&gt;=IFERROR(VLOOKUP($A127,'Envelope Setup'!$A$5:$F$114,6,FALSE),1),"Alert","On Track")))</f>
        <v/>
      </c>
      <c r="J127" s="11" t="inlineStr"/>
      <c r="K127" s="27">
        <f>IF(J127="","",SUMIF('Envelope Setup'!$C$5:$C$114,J127,$E$21:$E$130))</f>
        <v/>
      </c>
    </row>
    <row r="128">
      <c r="A128" s="23">
        <f>IF('Envelope Setup'!$A112="","",'Envelope Setup'!$A112)</f>
        <v/>
      </c>
      <c r="B128" s="11">
        <f>IF($A128="","",IFERROR(VLOOKUP($A128,'Envelope Setup'!$A$5:$B$114,2,FALSE),""))</f>
        <v/>
      </c>
      <c r="C128" s="24">
        <f>IF($A128="","",IFERROR(VLOOKUP($A128,'Envelope Setup'!$A$5:$D$114,4,FALSE),0))</f>
        <v/>
      </c>
      <c r="D128" s="24">
        <f>IF($A128="","",SUMIFS('Transactions'!$J$5:$J$114,'Transactions'!$E$5:$E$114,$A128,'Transactions'!$D$5:$D$114,"Allocation",'Transactions'!$M$5:$M$114,$B$2))</f>
        <v/>
      </c>
      <c r="E128" s="24">
        <f>IF($A128="","",SUMIFS('Transactions'!$J$5:$J$114,'Transactions'!$E$5:$E$114,$A128,'Transactions'!$D$5:$D$114,"Expense",'Transactions'!$M$5:$M$114,$B$2))</f>
        <v/>
      </c>
      <c r="F128" s="24">
        <f>IF($A128="","",D128-E128)</f>
        <v/>
      </c>
      <c r="G128" s="25">
        <f>IF($A128="","",IFERROR(E128/C128,0))</f>
        <v/>
      </c>
      <c r="H128" s="23">
        <f>IF($A128="","",IF(G128&gt;=1,"Over Budget",IF(G128&gt;=IFERROR(VLOOKUP($A128,'Envelope Setup'!$A$5:$F$114,6,FALSE),1),"Alert","On Track")))</f>
        <v/>
      </c>
      <c r="J128" s="9" t="inlineStr"/>
      <c r="K128" s="26">
        <f>IF(J128="","",SUMIF('Envelope Setup'!$C$5:$C$114,J128,$E$21:$E$130))</f>
        <v/>
      </c>
    </row>
    <row r="129">
      <c r="A129" s="23">
        <f>IF('Envelope Setup'!$A113="","",'Envelope Setup'!$A113)</f>
        <v/>
      </c>
      <c r="B129" s="11">
        <f>IF($A129="","",IFERROR(VLOOKUP($A129,'Envelope Setup'!$A$5:$B$114,2,FALSE),""))</f>
        <v/>
      </c>
      <c r="C129" s="24">
        <f>IF($A129="","",IFERROR(VLOOKUP($A129,'Envelope Setup'!$A$5:$D$114,4,FALSE),0))</f>
        <v/>
      </c>
      <c r="D129" s="24">
        <f>IF($A129="","",SUMIFS('Transactions'!$J$5:$J$114,'Transactions'!$E$5:$E$114,$A129,'Transactions'!$D$5:$D$114,"Allocation",'Transactions'!$M$5:$M$114,$B$2))</f>
        <v/>
      </c>
      <c r="E129" s="24">
        <f>IF($A129="","",SUMIFS('Transactions'!$J$5:$J$114,'Transactions'!$E$5:$E$114,$A129,'Transactions'!$D$5:$D$114,"Expense",'Transactions'!$M$5:$M$114,$B$2))</f>
        <v/>
      </c>
      <c r="F129" s="24">
        <f>IF($A129="","",D129-E129)</f>
        <v/>
      </c>
      <c r="G129" s="25">
        <f>IF($A129="","",IFERROR(E129/C129,0))</f>
        <v/>
      </c>
      <c r="H129" s="23">
        <f>IF($A129="","",IF(G129&gt;=1,"Over Budget",IF(G129&gt;=IFERROR(VLOOKUP($A129,'Envelope Setup'!$A$5:$F$114,6,FALSE),1),"Alert","On Track")))</f>
        <v/>
      </c>
      <c r="J129" s="11" t="inlineStr"/>
      <c r="K129" s="27">
        <f>IF(J129="","",SUMIF('Envelope Setup'!$C$5:$C$114,J129,$E$21:$E$130))</f>
        <v/>
      </c>
    </row>
    <row r="130">
      <c r="A130" s="23">
        <f>IF('Envelope Setup'!$A114="","",'Envelope Setup'!$A114)</f>
        <v/>
      </c>
      <c r="B130" s="11">
        <f>IF($A130="","",IFERROR(VLOOKUP($A130,'Envelope Setup'!$A$5:$B$114,2,FALSE),""))</f>
        <v/>
      </c>
      <c r="C130" s="24">
        <f>IF($A130="","",IFERROR(VLOOKUP($A130,'Envelope Setup'!$A$5:$D$114,4,FALSE),0))</f>
        <v/>
      </c>
      <c r="D130" s="24">
        <f>IF($A130="","",SUMIFS('Transactions'!$J$5:$J$114,'Transactions'!$E$5:$E$114,$A130,'Transactions'!$D$5:$D$114,"Allocation",'Transactions'!$M$5:$M$114,$B$2))</f>
        <v/>
      </c>
      <c r="E130" s="24">
        <f>IF($A130="","",SUMIFS('Transactions'!$J$5:$J$114,'Transactions'!$E$5:$E$114,$A130,'Transactions'!$D$5:$D$114,"Expense",'Transactions'!$M$5:$M$114,$B$2))</f>
        <v/>
      </c>
      <c r="F130" s="24">
        <f>IF($A130="","",D130-E130)</f>
        <v/>
      </c>
      <c r="G130" s="25">
        <f>IF($A130="","",IFERROR(E130/C130,0))</f>
        <v/>
      </c>
      <c r="H130" s="23">
        <f>IF($A130="","",IF(G130&gt;=1,"Over Budget",IF(G130&gt;=IFERROR(VLOOKUP($A130,'Envelope Setup'!$A$5:$F$114,6,FALSE),1),"Alert","On Track")))</f>
        <v/>
      </c>
      <c r="J130" s="9" t="inlineStr"/>
      <c r="K130" s="26">
        <f>IF(J130="","",SUMIF('Envelope Setup'!$C$5:$C$114,J130,$E$21:$E$130))</f>
        <v/>
      </c>
    </row>
  </sheetData>
  <autoFilter ref="A20:H130"/>
  <mergeCells count="1">
    <mergeCell ref="A1:Q1"/>
  </mergeCells>
  <conditionalFormatting sqref="H21:H130">
    <cfRule type="expression" priority="1" dxfId="1" stopIfTrue="1">
      <formula>H21="On Track"</formula>
    </cfRule>
    <cfRule type="expression" priority="2" dxfId="2" stopIfTrue="1">
      <formula>H21="Alert"</formula>
    </cfRule>
    <cfRule type="expression" priority="3" dxfId="3" stopIfTrue="1">
      <formula>H21="Over Budget"</formula>
    </cfRule>
  </conditionalFormatting>
  <conditionalFormatting sqref="F21:F130">
    <cfRule type="cellIs" priority="4" operator="lessThan" dxfId="3">
      <formula>0</formula>
    </cfRule>
    <cfRule type="cellIs" priority="5" operator="greaterThan" dxfId="1">
      <formula>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14B8A6"/>
    <outlinePr summaryBelow="1" summaryRight="1"/>
    <pageSetUpPr/>
  </sheetPr>
  <dimension ref="A1:F1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5" customWidth="1" min="1" max="1"/>
    <col width="42" customWidth="1" min="2" max="2"/>
    <col width="68" customWidth="1" min="3" max="3"/>
    <col width="4" customWidth="1" min="4" max="4"/>
    <col width="4" customWidth="1" min="5" max="5"/>
    <col width="4" customWidth="1" min="6" max="6"/>
  </cols>
  <sheetData>
    <row r="1" ht="26" customHeight="1">
      <c r="A1" s="1" t="inlineStr">
        <is>
          <t>Cash Envelope Budget Tracker - Instructions</t>
        </is>
      </c>
    </row>
    <row r="2"/>
    <row r="3">
      <c r="A3" s="15" t="inlineStr">
        <is>
          <t>Workbook Guide</t>
        </is>
      </c>
    </row>
    <row r="4"/>
    <row r="5">
      <c r="A5" s="3" t="inlineStr">
        <is>
          <t>Sheet</t>
        </is>
      </c>
      <c r="B5" s="3" t="inlineStr">
        <is>
          <t>Purpose</t>
        </is>
      </c>
      <c r="C5" s="3" t="inlineStr">
        <is>
          <t>Key Actions</t>
        </is>
      </c>
    </row>
    <row r="6">
      <c r="A6" s="28" t="inlineStr">
        <is>
          <t>Envelope Setup</t>
        </is>
      </c>
      <c r="B6" s="28" t="inlineStr">
        <is>
          <t>Master list of household cash envelopes and monthly budgets.</t>
        </is>
      </c>
      <c r="C6" s="28" t="inlineStr">
        <is>
          <t>Add envelopes, set monthly budgets, choose rollover rules, and set alert thresholds.</t>
        </is>
      </c>
    </row>
    <row r="7">
      <c r="A7" s="29" t="inlineStr">
        <is>
          <t>Transactions</t>
        </is>
      </c>
      <c r="B7" s="29" t="inlineStr">
        <is>
          <t>Activity log for envelope allocations, expenses, and adjustments.</t>
        </is>
      </c>
      <c r="C7" s="29" t="inlineStr">
        <is>
          <t>Use positive amounts. Select the correct transaction type, envelope ID, and cleared status.</t>
        </is>
      </c>
    </row>
    <row r="8">
      <c r="A8" s="28" t="inlineStr">
        <is>
          <t>Budget Dashboard</t>
        </is>
      </c>
      <c r="B8" s="28" t="inlineStr">
        <is>
          <t>Monthly summary of allocation, spending, cash remaining, and alerts.</t>
        </is>
      </c>
      <c r="C8" s="28" t="inlineStr">
        <is>
          <t>Change the selected month in cell B2, review envelope statuses, and use the charts for spending trends.</t>
        </is>
      </c>
    </row>
    <row r="9"/>
    <row r="10"/>
    <row r="11">
      <c r="A11" s="15" t="inlineStr">
        <is>
          <t>Budgeting Tips</t>
        </is>
      </c>
    </row>
    <row r="12">
      <c r="A12" s="30" t="inlineStr">
        <is>
          <t>Enter one transaction per row and keep the amount positive; the transaction type determines whether cash is added or deducted.</t>
        </is>
      </c>
    </row>
    <row r="13">
      <c r="A13" s="30" t="inlineStr">
        <is>
          <t>Use Allocation for monthly funding, Expense for spending, and Adjustment for corrections that you want to record separately.</t>
        </is>
      </c>
    </row>
    <row r="14">
      <c r="A14" s="30" t="inlineStr">
        <is>
          <t>An Alert appears when spending reaches the envelope threshold. Over Budget appears when spending reaches or exceeds the monthly budget.</t>
        </is>
      </c>
    </row>
    <row r="15">
      <c r="A15" s="30" t="inlineStr">
        <is>
          <t>Review uncleared transactions regularly so the dashboard reflects current available cash.</t>
        </is>
      </c>
    </row>
  </sheetData>
  <autoFilter ref="A5:C8"/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2026-08-28T00:18:40Z</dcterms:created>
  <dcterms:modified xmlns:dcterms="http://purl.org/dc/terms/" xmlns:xsi="http://www.w3.org/2001/XMLSchema-instance" xsi:type="dcterms:W3CDTF">2026-08-28T00:18:40Z</dcterms:modified>
</cp:coreProperties>
</file>