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Monthly Summary" sheetId="2" state="visible" r:id="rId2"/>
    <sheet xmlns:r="http://schemas.openxmlformats.org/officeDocument/2006/relationships" name="ChartData" sheetId="3" state="visible" r:id="rId3"/>
    <sheet xmlns:r="http://schemas.openxmlformats.org/officeDocument/2006/relationships" name="Expense Categories" sheetId="4" state="visible" r:id="rId4"/>
    <sheet xmlns:r="http://schemas.openxmlformats.org/officeDocument/2006/relationships" name="Instructio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&quot;$&quot;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FFFFFF"/>
      <sz val="14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D80621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3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3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165" fontId="4" fillId="2" borderId="1" applyAlignment="1" pivotButton="0" quotePrefix="0" xfId="0">
      <alignment horizontal="center" vertical="center" wrapText="1"/>
    </xf>
    <xf numFmtId="0" fontId="5" fillId="0" borderId="0" pivotButton="0" quotePrefix="0" xfId="0"/>
    <xf numFmtId="1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left" vertical="center" wrapText="1"/>
    </xf>
    <xf numFmtId="3" fontId="3" fillId="5" borderId="1" applyAlignment="1" pivotButton="0" quotePrefix="0" xfId="0">
      <alignment horizontal="left" vertical="center" wrapText="1"/>
    </xf>
    <xf numFmtId="10" fontId="3" fillId="5" borderId="1" applyAlignment="1" pivotButton="0" quotePrefix="0" xfId="0">
      <alignment horizontal="left" vertical="center" wrapText="1"/>
    </xf>
    <xf numFmtId="3" fontId="4" fillId="2" borderId="1" applyAlignment="1" pivotButton="0" quotePrefix="0" xfId="0">
      <alignment horizontal="center" vertical="center" wrapText="1"/>
    </xf>
    <xf numFmtId="10" fontId="4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left" vertical="center" wrapText="1"/>
    </xf>
    <xf numFmtId="10" fontId="3" fillId="3" borderId="1" applyAlignment="1" pivotButton="0" quotePrefix="0" xfId="0">
      <alignment horizontal="center" vertical="center" wrapText="1"/>
    </xf>
    <xf numFmtId="3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0" fontId="3" fillId="5" borderId="1" applyAlignment="1" pivotButton="0" quotePrefix="0" xfId="0">
      <alignment horizontal="center" vertical="center" wrapText="1"/>
    </xf>
    <xf numFmtId="3" fontId="3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6534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Income vs Expenses by Property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'ChartData'!B1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'ChartData'!$A$2:$A$5</f>
            </numRef>
          </cat>
          <val>
            <numRef>
              <f>'ChartData'!$B$2:$B$5</f>
            </numRef>
          </val>
        </ser>
        <ser>
          <idx val="1"/>
          <order val="1"/>
          <tx>
            <strRef>
              <f>'ChartData'!C1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'ChartData'!$A$2:$A$5</f>
            </numRef>
          </cat>
          <val>
            <numRef>
              <f>'ChartData'!$C$2:$C$5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Property / 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(USD)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Income Trend</a:t>
            </a:r>
          </a:p>
        </rich>
      </tx>
    </title>
    <plotArea>
      <lineChart>
        <grouping val="standard"/>
        <ser>
          <idx val="0"/>
          <order val="0"/>
          <tx>
            <strRef>
              <f>'ChartData'!D1</f>
            </strRef>
          </tx>
          <spPr>
            <a:ln xmlns:a="http://schemas.openxmlformats.org/drawingml/2006/main" w="25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'ChartData'!$A$2:$A$5</f>
            </numRef>
          </cat>
          <val>
            <numRef>
              <f>'ChartData'!$D$2:$D$5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Property / 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Income (USD)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Expense Category Breakdown (YTD)</a:t>
            </a:r>
          </a:p>
        </rich>
      </tx>
    </title>
    <plotArea>
      <pieChart>
        <varyColors val="1"/>
        <ser>
          <idx val="0"/>
          <order val="0"/>
          <tx>
            <strRef>
              <f>'Expense Categories'!B15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'Expense Categories'!$A$16:$A$25</f>
            </numRef>
          </cat>
          <val>
            <numRef>
              <f>'Expense Categories'!$B$16:$B$25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8</row>
      <rowOff>0</rowOff>
    </from>
    <ext cx="720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9</col>
      <colOff>0</colOff>
      <row>1</row>
      <rowOff>0</rowOff>
    </from>
    <ext cx="648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14" customWidth="1" min="4" max="4"/>
    <col width="7" customWidth="1" min="5" max="5"/>
    <col width="20" customWidth="1" min="6" max="6"/>
    <col width="20" customWidth="1" min="7" max="7"/>
    <col width="10" customWidth="1" min="8" max="8"/>
    <col width="28" customWidth="1" min="9" max="9"/>
    <col width="16" customWidth="1" min="10" max="10"/>
    <col width="14" customWidth="1" min="11" max="11"/>
    <col width="14" customWidth="1" min="12" max="12"/>
    <col width="8" customWidth="1" min="13" max="13"/>
    <col width="14" customWidth="1" min="14" max="14"/>
    <col width="12" customWidth="1" min="15" max="15"/>
    <col width="18" customWidth="1" min="16" max="16"/>
    <col width="16" customWidth="1" min="17" max="17"/>
    <col width="14" customWidth="1" min="18" max="18"/>
    <col width="18" customWidth="1" min="19" max="19"/>
    <col width="24" customWidth="1" min="20" max="20"/>
  </cols>
  <sheetData>
    <row r="1" ht="28" customHeight="1">
      <c r="A1" s="1" t="inlineStr">
        <is>
          <t>Airbnb Host — Income &amp; Expense Transactions 2026</t>
        </is>
      </c>
    </row>
    <row r="2" ht="36" customHeight="1">
      <c r="A2" s="2" t="inlineStr">
        <is>
          <t>Transaction Date</t>
        </is>
      </c>
      <c r="B2" s="2" t="inlineStr">
        <is>
          <t>Reservation/Invoice ID</t>
        </is>
      </c>
      <c r="C2" s="2" t="inlineStr">
        <is>
          <t>Property Name</t>
        </is>
      </c>
      <c r="D2" s="2" t="inlineStr">
        <is>
          <t>City</t>
        </is>
      </c>
      <c r="E2" s="2" t="inlineStr">
        <is>
          <t>State</t>
        </is>
      </c>
      <c r="F2" s="2" t="inlineStr">
        <is>
          <t>Guest/Vendor Name</t>
        </is>
      </c>
      <c r="G2" s="2" t="inlineStr">
        <is>
          <t>Category</t>
        </is>
      </c>
      <c r="H2" s="2" t="inlineStr">
        <is>
          <t>Type</t>
        </is>
      </c>
      <c r="I2" s="2" t="inlineStr">
        <is>
          <t>Description</t>
        </is>
      </c>
      <c r="J2" s="2" t="inlineStr">
        <is>
          <t>Payment Method</t>
        </is>
      </c>
      <c r="K2" s="2" t="inlineStr">
        <is>
          <t>Check-in Date</t>
        </is>
      </c>
      <c r="L2" s="2" t="inlineStr">
        <is>
          <t>Check-out Date</t>
        </is>
      </c>
      <c r="M2" s="2" t="inlineStr">
        <is>
          <t>Nights</t>
        </is>
      </c>
      <c r="N2" s="2" t="inlineStr">
        <is>
          <t>Gross Amount</t>
        </is>
      </c>
      <c r="O2" s="2" t="inlineStr">
        <is>
          <t>Airbnb Fees</t>
        </is>
      </c>
      <c r="P2" s="2" t="inlineStr">
        <is>
          <t>Cleaning Fee Collected</t>
        </is>
      </c>
      <c r="Q2" s="2" t="inlineStr">
        <is>
          <t>Operating Expense</t>
        </is>
      </c>
      <c r="R2" s="2" t="inlineStr">
        <is>
          <t>Net Amount</t>
        </is>
      </c>
      <c r="S2" s="2" t="inlineStr">
        <is>
          <t>Tax Category</t>
        </is>
      </c>
      <c r="T2" s="2" t="inlineStr">
        <is>
          <t>Notes</t>
        </is>
      </c>
    </row>
    <row r="3">
      <c r="A3" s="3" t="inlineStr">
        <is>
          <t>04/02/2026</t>
        </is>
      </c>
      <c r="B3" s="4" t="inlineStr">
        <is>
          <t>RES-10041</t>
        </is>
      </c>
      <c r="C3" s="4" t="inlineStr">
        <is>
          <t>Riverside Retreat</t>
        </is>
      </c>
      <c r="D3" s="4" t="inlineStr">
        <is>
          <t>Austin</t>
        </is>
      </c>
      <c r="E3" s="4" t="inlineStr">
        <is>
          <t>TX</t>
        </is>
      </c>
      <c r="F3" s="4" t="inlineStr">
        <is>
          <t>Michael Johnson</t>
        </is>
      </c>
      <c r="G3" s="4" t="inlineStr">
        <is>
          <t>Reservation Income</t>
        </is>
      </c>
      <c r="H3" s="4" t="inlineStr">
        <is>
          <t>Income</t>
        </is>
      </c>
      <c r="I3" s="4" t="inlineStr">
        <is>
          <t>Guest stay 3 nights</t>
        </is>
      </c>
      <c r="J3" s="4" t="inlineStr">
        <is>
          <t>Airbnb Payout</t>
        </is>
      </c>
      <c r="K3" s="3" t="inlineStr">
        <is>
          <t>04/02/2026</t>
        </is>
      </c>
      <c r="L3" s="3" t="inlineStr">
        <is>
          <t>04/05/2026</t>
        </is>
      </c>
      <c r="M3" s="5">
        <f>IF(AND(K3&lt;&gt;"",L3&lt;&gt;"",K3&lt;&gt;0,L3&lt;&gt;0),L3-K3,0)</f>
        <v/>
      </c>
      <c r="N3" s="6" t="n">
        <v>420</v>
      </c>
      <c r="O3" s="6" t="n">
        <v>50.4</v>
      </c>
      <c r="P3" s="6" t="n">
        <v>75</v>
      </c>
      <c r="Q3" s="6" t="n">
        <v>0</v>
      </c>
      <c r="R3" s="6">
        <f>IF(H3="Income",N3-O3,IF(H3="Expense",-Q3,0))</f>
        <v/>
      </c>
      <c r="S3" s="4" t="inlineStr">
        <is>
          <t>Rental Income</t>
        </is>
      </c>
      <c r="T3" s="4" t="inlineStr">
        <is>
          <t>Spring booking</t>
        </is>
      </c>
    </row>
    <row r="4">
      <c r="A4" s="7" t="inlineStr">
        <is>
          <t>04/08/2026</t>
        </is>
      </c>
      <c r="B4" s="8" t="inlineStr">
        <is>
          <t>RES-10042</t>
        </is>
      </c>
      <c r="C4" s="8" t="inlineStr">
        <is>
          <t>Blue Ridge Cabin</t>
        </is>
      </c>
      <c r="D4" s="8" t="inlineStr">
        <is>
          <t>Nashville</t>
        </is>
      </c>
      <c r="E4" s="8" t="inlineStr">
        <is>
          <t>TN</t>
        </is>
      </c>
      <c r="F4" s="8" t="inlineStr">
        <is>
          <t>Sarah Davis</t>
        </is>
      </c>
      <c r="G4" s="8" t="inlineStr">
        <is>
          <t>Reservation Income</t>
        </is>
      </c>
      <c r="H4" s="8" t="inlineStr">
        <is>
          <t>Income</t>
        </is>
      </c>
      <c r="I4" s="8" t="inlineStr">
        <is>
          <t>Guest stay 4 nights</t>
        </is>
      </c>
      <c r="J4" s="8" t="inlineStr">
        <is>
          <t>Airbnb Payout</t>
        </is>
      </c>
      <c r="K4" s="7" t="inlineStr">
        <is>
          <t>04/08/2026</t>
        </is>
      </c>
      <c r="L4" s="7" t="inlineStr">
        <is>
          <t>04/12/2026</t>
        </is>
      </c>
      <c r="M4" s="9">
        <f>IF(AND(K4&lt;&gt;"",L4&lt;&gt;"",K4&lt;&gt;0,L4&lt;&gt;0),L4-K4,0)</f>
        <v/>
      </c>
      <c r="N4" s="10" t="n">
        <v>560</v>
      </c>
      <c r="O4" s="10" t="n">
        <v>67.2</v>
      </c>
      <c r="P4" s="10" t="n">
        <v>90</v>
      </c>
      <c r="Q4" s="10" t="n">
        <v>0</v>
      </c>
      <c r="R4" s="10">
        <f>IF(H4="Income",N4-O4,IF(H4="Expense",-Q4,0))</f>
        <v/>
      </c>
      <c r="S4" s="8" t="inlineStr">
        <is>
          <t>Rental Income</t>
        </is>
      </c>
      <c r="T4" s="8" t="inlineStr">
        <is>
          <t>Long weekend</t>
        </is>
      </c>
    </row>
    <row r="5">
      <c r="A5" s="3" t="inlineStr">
        <is>
          <t>04/14/2026</t>
        </is>
      </c>
      <c r="B5" s="4" t="inlineStr">
        <is>
          <t>RES-10043</t>
        </is>
      </c>
      <c r="C5" s="4" t="inlineStr">
        <is>
          <t>Riverside Retreat</t>
        </is>
      </c>
      <c r="D5" s="4" t="inlineStr">
        <is>
          <t>Austin</t>
        </is>
      </c>
      <c r="E5" s="4" t="inlineStr">
        <is>
          <t>TX</t>
        </is>
      </c>
      <c r="F5" s="4" t="inlineStr">
        <is>
          <t>James Wilson</t>
        </is>
      </c>
      <c r="G5" s="4" t="inlineStr">
        <is>
          <t>Reservation Income</t>
        </is>
      </c>
      <c r="H5" s="4" t="inlineStr">
        <is>
          <t>Income</t>
        </is>
      </c>
      <c r="I5" s="4" t="inlineStr">
        <is>
          <t>Guest stay 2 nights</t>
        </is>
      </c>
      <c r="J5" s="4" t="inlineStr">
        <is>
          <t>Airbnb Payout</t>
        </is>
      </c>
      <c r="K5" s="3" t="inlineStr">
        <is>
          <t>04/14/2026</t>
        </is>
      </c>
      <c r="L5" s="3" t="inlineStr">
        <is>
          <t>04/16/2026</t>
        </is>
      </c>
      <c r="M5" s="5">
        <f>IF(AND(K5&lt;&gt;"",L5&lt;&gt;"",K5&lt;&gt;0,L5&lt;&gt;0),L5-K5,0)</f>
        <v/>
      </c>
      <c r="N5" s="6" t="n">
        <v>300</v>
      </c>
      <c r="O5" s="6" t="n">
        <v>36</v>
      </c>
      <c r="P5" s="6" t="n">
        <v>60</v>
      </c>
      <c r="Q5" s="6" t="n">
        <v>0</v>
      </c>
      <c r="R5" s="6">
        <f>IF(H5="Income",N5-O5,IF(H5="Expense",-Q5,0))</f>
        <v/>
      </c>
      <c r="S5" s="4" t="inlineStr">
        <is>
          <t>Rental Income</t>
        </is>
      </c>
      <c r="T5" s="4" t="inlineStr"/>
    </row>
    <row r="6">
      <c r="A6" s="7" t="inlineStr">
        <is>
          <t>04/18/2026</t>
        </is>
      </c>
      <c r="B6" s="8" t="inlineStr">
        <is>
          <t>INV-2001</t>
        </is>
      </c>
      <c r="C6" s="8" t="inlineStr">
        <is>
          <t>Riverside Retreat</t>
        </is>
      </c>
      <c r="D6" s="8" t="inlineStr">
        <is>
          <t>Austin</t>
        </is>
      </c>
      <c r="E6" s="8" t="inlineStr">
        <is>
          <t>TX</t>
        </is>
      </c>
      <c r="F6" s="8" t="inlineStr">
        <is>
          <t>CleanPro Services</t>
        </is>
      </c>
      <c r="G6" s="8" t="inlineStr">
        <is>
          <t>Cleaning</t>
        </is>
      </c>
      <c r="H6" s="8" t="inlineStr">
        <is>
          <t>Expense</t>
        </is>
      </c>
      <c r="I6" s="8" t="inlineStr">
        <is>
          <t>Professional cleaning post-checkout</t>
        </is>
      </c>
      <c r="J6" s="8" t="inlineStr">
        <is>
          <t>Business Checking</t>
        </is>
      </c>
      <c r="K6" s="7" t="inlineStr"/>
      <c r="L6" s="7" t="inlineStr"/>
      <c r="M6" s="9">
        <f>IF(AND(K6&lt;&gt;"",L6&lt;&gt;"",K6&lt;&gt;0,L6&lt;&gt;0),L6-K6,0)</f>
        <v/>
      </c>
      <c r="N6" s="10" t="n">
        <v>0</v>
      </c>
      <c r="O6" s="10" t="n">
        <v>0</v>
      </c>
      <c r="P6" s="10" t="n">
        <v>0</v>
      </c>
      <c r="Q6" s="10" t="n">
        <v>120</v>
      </c>
      <c r="R6" s="10">
        <f>IF(H6="Income",N6-O6,IF(H6="Expense",-Q6,0))</f>
        <v/>
      </c>
      <c r="S6" s="8" t="inlineStr">
        <is>
          <t>Operating Expense</t>
        </is>
      </c>
      <c r="T6" s="8" t="inlineStr">
        <is>
          <t>Receipt on file</t>
        </is>
      </c>
    </row>
    <row r="7">
      <c r="A7" s="3" t="inlineStr">
        <is>
          <t>04/20/2026</t>
        </is>
      </c>
      <c r="B7" s="4" t="inlineStr">
        <is>
          <t>RES-10044</t>
        </is>
      </c>
      <c r="C7" s="4" t="inlineStr">
        <is>
          <t>Blue Ridge Cabin</t>
        </is>
      </c>
      <c r="D7" s="4" t="inlineStr">
        <is>
          <t>Nashville</t>
        </is>
      </c>
      <c r="E7" s="4" t="inlineStr">
        <is>
          <t>TN</t>
        </is>
      </c>
      <c r="F7" s="4" t="inlineStr">
        <is>
          <t>Emily Brown</t>
        </is>
      </c>
      <c r="G7" s="4" t="inlineStr">
        <is>
          <t>Reservation Income</t>
        </is>
      </c>
      <c r="H7" s="4" t="inlineStr">
        <is>
          <t>Income</t>
        </is>
      </c>
      <c r="I7" s="4" t="inlineStr">
        <is>
          <t>Guest stay 5 nights</t>
        </is>
      </c>
      <c r="J7" s="4" t="inlineStr">
        <is>
          <t>Airbnb Payout</t>
        </is>
      </c>
      <c r="K7" s="3" t="inlineStr">
        <is>
          <t>04/20/2026</t>
        </is>
      </c>
      <c r="L7" s="3" t="inlineStr">
        <is>
          <t>04/25/2026</t>
        </is>
      </c>
      <c r="M7" s="5">
        <f>IF(AND(K7&lt;&gt;"",L7&lt;&gt;"",K7&lt;&gt;0,L7&lt;&gt;0),L7-K7,0)</f>
        <v/>
      </c>
      <c r="N7" s="6" t="n">
        <v>700</v>
      </c>
      <c r="O7" s="6" t="n">
        <v>84</v>
      </c>
      <c r="P7" s="6" t="n">
        <v>100</v>
      </c>
      <c r="Q7" s="6" t="n">
        <v>0</v>
      </c>
      <c r="R7" s="6">
        <f>IF(H7="Income",N7-O7,IF(H7="Expense",-Q7,0))</f>
        <v/>
      </c>
      <c r="S7" s="4" t="inlineStr">
        <is>
          <t>Rental Income</t>
        </is>
      </c>
      <c r="T7" s="4" t="inlineStr"/>
    </row>
    <row r="8">
      <c r="A8" s="7" t="inlineStr">
        <is>
          <t>04/22/2026</t>
        </is>
      </c>
      <c r="B8" s="8" t="inlineStr">
        <is>
          <t>INV-2002</t>
        </is>
      </c>
      <c r="C8" s="8" t="inlineStr">
        <is>
          <t>Blue Ridge Cabin</t>
        </is>
      </c>
      <c r="D8" s="8" t="inlineStr">
        <is>
          <t>Nashville</t>
        </is>
      </c>
      <c r="E8" s="8" t="inlineStr">
        <is>
          <t>TN</t>
        </is>
      </c>
      <c r="F8" s="8" t="inlineStr">
        <is>
          <t>Nashville Utilities</t>
        </is>
      </c>
      <c r="G8" s="8" t="inlineStr">
        <is>
          <t>Utilities</t>
        </is>
      </c>
      <c r="H8" s="8" t="inlineStr">
        <is>
          <t>Expense</t>
        </is>
      </c>
      <c r="I8" s="8" t="inlineStr">
        <is>
          <t>Monthly electric &amp; water</t>
        </is>
      </c>
      <c r="J8" s="8" t="inlineStr">
        <is>
          <t>Business Checking</t>
        </is>
      </c>
      <c r="K8" s="7" t="inlineStr"/>
      <c r="L8" s="7" t="inlineStr"/>
      <c r="M8" s="9">
        <f>IF(AND(K8&lt;&gt;"",L8&lt;&gt;"",K8&lt;&gt;0,L8&lt;&gt;0),L8-K8,0)</f>
        <v/>
      </c>
      <c r="N8" s="10" t="n">
        <v>0</v>
      </c>
      <c r="O8" s="10" t="n">
        <v>0</v>
      </c>
      <c r="P8" s="10" t="n">
        <v>0</v>
      </c>
      <c r="Q8" s="10" t="n">
        <v>185</v>
      </c>
      <c r="R8" s="10">
        <f>IF(H8="Income",N8-O8,IF(H8="Expense",-Q8,0))</f>
        <v/>
      </c>
      <c r="S8" s="8" t="inlineStr">
        <is>
          <t>Operating Expense</t>
        </is>
      </c>
      <c r="T8" s="8" t="inlineStr">
        <is>
          <t>April bill</t>
        </is>
      </c>
    </row>
    <row r="9">
      <c r="A9" s="3" t="inlineStr">
        <is>
          <t>04/28/2026</t>
        </is>
      </c>
      <c r="B9" s="4" t="inlineStr">
        <is>
          <t>INV-2003</t>
        </is>
      </c>
      <c r="C9" s="4" t="inlineStr">
        <is>
          <t>Riverside Retreat</t>
        </is>
      </c>
      <c r="D9" s="4" t="inlineStr">
        <is>
          <t>Austin</t>
        </is>
      </c>
      <c r="E9" s="4" t="inlineStr">
        <is>
          <t>TX</t>
        </is>
      </c>
      <c r="F9" s="4" t="inlineStr">
        <is>
          <t>Home Depot</t>
        </is>
      </c>
      <c r="G9" s="4" t="inlineStr">
        <is>
          <t>Supplies</t>
        </is>
      </c>
      <c r="H9" s="4" t="inlineStr">
        <is>
          <t>Expense</t>
        </is>
      </c>
      <c r="I9" s="4" t="inlineStr">
        <is>
          <t>Linens, toiletries, kitchen supplies</t>
        </is>
      </c>
      <c r="J9" s="4" t="inlineStr">
        <is>
          <t>Debit Card</t>
        </is>
      </c>
      <c r="K9" s="3" t="inlineStr"/>
      <c r="L9" s="3" t="inlineStr"/>
      <c r="M9" s="5">
        <f>IF(AND(K9&lt;&gt;"",L9&lt;&gt;"",K9&lt;&gt;0,L9&lt;&gt;0),L9-K9,0)</f>
        <v/>
      </c>
      <c r="N9" s="6" t="n">
        <v>0</v>
      </c>
      <c r="O9" s="6" t="n">
        <v>0</v>
      </c>
      <c r="P9" s="6" t="n">
        <v>0</v>
      </c>
      <c r="Q9" s="6" t="n">
        <v>95</v>
      </c>
      <c r="R9" s="6">
        <f>IF(H9="Income",N9-O9,IF(H9="Expense",-Q9,0))</f>
        <v/>
      </c>
      <c r="S9" s="4" t="inlineStr">
        <is>
          <t>Operating Expense</t>
        </is>
      </c>
      <c r="T9" s="4" t="inlineStr">
        <is>
          <t>Restocking</t>
        </is>
      </c>
    </row>
    <row r="10">
      <c r="A10" s="7" t="inlineStr">
        <is>
          <t>05/05/2026</t>
        </is>
      </c>
      <c r="B10" s="8" t="inlineStr">
        <is>
          <t>RES-10045</t>
        </is>
      </c>
      <c r="C10" s="8" t="inlineStr">
        <is>
          <t>Riverside Retreat</t>
        </is>
      </c>
      <c r="D10" s="8" t="inlineStr">
        <is>
          <t>Austin</t>
        </is>
      </c>
      <c r="E10" s="8" t="inlineStr">
        <is>
          <t>TX</t>
        </is>
      </c>
      <c r="F10" s="8" t="inlineStr">
        <is>
          <t>Robert Miller</t>
        </is>
      </c>
      <c r="G10" s="8" t="inlineStr">
        <is>
          <t>Reservation Income</t>
        </is>
      </c>
      <c r="H10" s="8" t="inlineStr">
        <is>
          <t>Income</t>
        </is>
      </c>
      <c r="I10" s="8" t="inlineStr">
        <is>
          <t>Guest stay 3 nights</t>
        </is>
      </c>
      <c r="J10" s="8" t="inlineStr">
        <is>
          <t>Airbnb Payout</t>
        </is>
      </c>
      <c r="K10" s="7" t="inlineStr">
        <is>
          <t>05/05/2026</t>
        </is>
      </c>
      <c r="L10" s="7" t="inlineStr">
        <is>
          <t>05/08/2026</t>
        </is>
      </c>
      <c r="M10" s="9">
        <f>IF(AND(K10&lt;&gt;"",L10&lt;&gt;"",K10&lt;&gt;0,L10&lt;&gt;0),L10-K10,0)</f>
        <v/>
      </c>
      <c r="N10" s="10" t="n">
        <v>390</v>
      </c>
      <c r="O10" s="10" t="n">
        <v>46.8</v>
      </c>
      <c r="P10" s="10" t="n">
        <v>75</v>
      </c>
      <c r="Q10" s="10" t="n">
        <v>0</v>
      </c>
      <c r="R10" s="10">
        <f>IF(H10="Income",N10-O10,IF(H10="Expense",-Q10,0))</f>
        <v/>
      </c>
      <c r="S10" s="8" t="inlineStr">
        <is>
          <t>Rental Income</t>
        </is>
      </c>
      <c r="T10" s="8" t="inlineStr"/>
    </row>
    <row r="11">
      <c r="A11" s="3" t="inlineStr">
        <is>
          <t>05/10/2026</t>
        </is>
      </c>
      <c r="B11" s="4" t="inlineStr">
        <is>
          <t>INV-2004</t>
        </is>
      </c>
      <c r="C11" s="4" t="inlineStr">
        <is>
          <t>Blue Ridge Cabin</t>
        </is>
      </c>
      <c r="D11" s="4" t="inlineStr">
        <is>
          <t>Nashville</t>
        </is>
      </c>
      <c r="E11" s="4" t="inlineStr">
        <is>
          <t>TN</t>
        </is>
      </c>
      <c r="F11" s="4" t="inlineStr">
        <is>
          <t>Handy Repairs LLC</t>
        </is>
      </c>
      <c r="G11" s="4" t="inlineStr">
        <is>
          <t>Repairs &amp; Maintenance</t>
        </is>
      </c>
      <c r="H11" s="4" t="inlineStr">
        <is>
          <t>Expense</t>
        </is>
      </c>
      <c r="I11" s="4" t="inlineStr">
        <is>
          <t>HVAC filter &amp; minor plumbing fix</t>
        </is>
      </c>
      <c r="J11" s="4" t="inlineStr">
        <is>
          <t>Business Checking</t>
        </is>
      </c>
      <c r="K11" s="3" t="inlineStr"/>
      <c r="L11" s="3" t="inlineStr"/>
      <c r="M11" s="5">
        <f>IF(AND(K11&lt;&gt;"",L11&lt;&gt;"",K11&lt;&gt;0,L11&lt;&gt;0),L11-K11,0)</f>
        <v/>
      </c>
      <c r="N11" s="6" t="n">
        <v>0</v>
      </c>
      <c r="O11" s="6" t="n">
        <v>0</v>
      </c>
      <c r="P11" s="6" t="n">
        <v>0</v>
      </c>
      <c r="Q11" s="6" t="n">
        <v>210</v>
      </c>
      <c r="R11" s="6">
        <f>IF(H11="Income",N11-O11,IF(H11="Expense",-Q11,0))</f>
        <v/>
      </c>
      <c r="S11" s="4" t="inlineStr">
        <is>
          <t>Operating Expense</t>
        </is>
      </c>
      <c r="T11" s="4" t="inlineStr">
        <is>
          <t>Repair receipt #4421</t>
        </is>
      </c>
    </row>
    <row r="12">
      <c r="A12" s="11" t="inlineStr">
        <is>
          <t>TOTALS</t>
        </is>
      </c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  <c r="K12" s="11" t="n"/>
      <c r="L12" s="11" t="n"/>
      <c r="M12" s="11" t="n"/>
      <c r="N12" s="12">
        <f>SUM(N3:N11)</f>
        <v/>
      </c>
      <c r="O12" s="12">
        <f>SUM(O3:O11)</f>
        <v/>
      </c>
      <c r="P12" s="12">
        <f>SUM(P3:P11)</f>
        <v/>
      </c>
      <c r="Q12" s="12">
        <f>SUM(Q3:Q11)</f>
        <v/>
      </c>
      <c r="R12" s="12">
        <f>SUM(R3:R11)</f>
        <v/>
      </c>
      <c r="S12" s="11" t="n"/>
      <c r="T12" s="11" t="n"/>
    </row>
    <row r="13">
      <c r="A13" s="13" t="inlineStr">
        <is>
          <t>Income Rows:</t>
        </is>
      </c>
      <c r="B13" s="13">
        <f>COUNTIF(H3:H11,"Income")</f>
        <v/>
      </c>
      <c r="D13" s="13" t="inlineStr">
        <is>
          <t>Expense Rows:</t>
        </is>
      </c>
      <c r="E13" s="13">
        <f>COUNTIF(H3:H11,"Expense")</f>
        <v/>
      </c>
    </row>
  </sheetData>
  <mergeCells count="1">
    <mergeCell ref="A1:T1"/>
  </mergeCells>
  <conditionalFormatting sqref="R3:R11">
    <cfRule type="expression" priority="1" dxfId="0" stopIfTrue="1">
      <formula>R3&lt;0</formula>
    </cfRule>
    <cfRule type="expression" priority="2" dxfId="1" stopIfTrue="1">
      <formula>R3&gt;0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8" customWidth="1" min="7" max="7"/>
    <col width="14" customWidth="1" min="8" max="8"/>
    <col width="18" customWidth="1" min="9" max="9"/>
    <col width="16" customWidth="1" min="10" max="10"/>
  </cols>
  <sheetData>
    <row r="1" ht="28" customHeight="1">
      <c r="A1" s="1" t="inlineStr">
        <is>
          <t>Monthly Income &amp; Expense Summary — Airbnb Host 2026</t>
        </is>
      </c>
    </row>
    <row r="2" ht="36" customHeight="1">
      <c r="A2" s="2" t="inlineStr">
        <is>
          <t>Month</t>
        </is>
      </c>
      <c r="B2" s="2" t="inlineStr">
        <is>
          <t>Property Name</t>
        </is>
      </c>
      <c r="C2" s="2" t="inlineStr">
        <is>
          <t>Total Income</t>
        </is>
      </c>
      <c r="D2" s="2" t="inlineStr">
        <is>
          <t>Total Expenses</t>
        </is>
      </c>
      <c r="E2" s="2" t="inlineStr">
        <is>
          <t>Net Income</t>
        </is>
      </c>
      <c r="F2" s="2" t="inlineStr">
        <is>
          <t>Occupancy Nights</t>
        </is>
      </c>
      <c r="G2" s="2" t="inlineStr">
        <is>
          <t>Avg Nightly Rate</t>
        </is>
      </c>
      <c r="H2" s="2" t="inlineStr">
        <is>
          <t>Airbnb Fees</t>
        </is>
      </c>
      <c r="I2" s="2" t="inlineStr">
        <is>
          <t>Cleaning Income</t>
        </is>
      </c>
      <c r="J2" s="2" t="inlineStr">
        <is>
          <t>Profit Margin %</t>
        </is>
      </c>
    </row>
    <row r="3">
      <c r="A3" s="4" t="inlineStr">
        <is>
          <t>April 2026</t>
        </is>
      </c>
      <c r="B3" s="4" t="inlineStr">
        <is>
          <t>Riverside Retreat</t>
        </is>
      </c>
      <c r="C3" s="6">
        <f>SUMIF(Transactions!C:C,B3,Transactions!N:N)</f>
        <v/>
      </c>
      <c r="D3" s="6">
        <f>SUMIF(Transactions!C:C,B3,Transactions!Q:Q)</f>
        <v/>
      </c>
      <c r="E3" s="6">
        <f>C3-D3</f>
        <v/>
      </c>
      <c r="F3" s="5">
        <f>SUMIF(Transactions!C:C,B3,Transactions!M:M)</f>
        <v/>
      </c>
      <c r="G3" s="6">
        <f>IFERROR(C3/F3,0)</f>
        <v/>
      </c>
      <c r="H3" s="6">
        <f>SUMIF(Transactions!C:C,B3,Transactions!O:O)</f>
        <v/>
      </c>
      <c r="I3" s="6">
        <f>SUMIF(Transactions!C:C,B3,Transactions!P:P)</f>
        <v/>
      </c>
      <c r="J3" s="14">
        <f>IFERROR(E3/C3,0)</f>
        <v/>
      </c>
    </row>
    <row r="4">
      <c r="A4" s="15" t="inlineStr">
        <is>
          <t>April 2026</t>
        </is>
      </c>
      <c r="B4" s="15" t="inlineStr">
        <is>
          <t>Blue Ridge Cabin</t>
        </is>
      </c>
      <c r="C4" s="16">
        <f>SUMIF(Transactions!C:C,B4,Transactions!N:N)</f>
        <v/>
      </c>
      <c r="D4" s="16">
        <f>SUMIF(Transactions!C:C,B4,Transactions!Q:Q)</f>
        <v/>
      </c>
      <c r="E4" s="16">
        <f>C4-D4</f>
        <v/>
      </c>
      <c r="F4" s="17">
        <f>SUMIF(Transactions!C:C,B4,Transactions!M:M)</f>
        <v/>
      </c>
      <c r="G4" s="16">
        <f>IFERROR(C4/F4,0)</f>
        <v/>
      </c>
      <c r="H4" s="16">
        <f>SUMIF(Transactions!C:C,B4,Transactions!O:O)</f>
        <v/>
      </c>
      <c r="I4" s="16">
        <f>SUMIF(Transactions!C:C,B4,Transactions!P:P)</f>
        <v/>
      </c>
      <c r="J4" s="18">
        <f>IFERROR(E4/C4,0)</f>
        <v/>
      </c>
    </row>
    <row r="5">
      <c r="A5" s="4" t="inlineStr">
        <is>
          <t>May 2026</t>
        </is>
      </c>
      <c r="B5" s="4" t="inlineStr">
        <is>
          <t>Riverside Retreat</t>
        </is>
      </c>
      <c r="C5" s="6">
        <f>SUMIF(Transactions!C:C,B5,Transactions!N:N)</f>
        <v/>
      </c>
      <c r="D5" s="6">
        <f>SUMIF(Transactions!C:C,B5,Transactions!Q:Q)</f>
        <v/>
      </c>
      <c r="E5" s="6">
        <f>C5-D5</f>
        <v/>
      </c>
      <c r="F5" s="5">
        <f>SUMIF(Transactions!C:C,B5,Transactions!M:M)</f>
        <v/>
      </c>
      <c r="G5" s="6">
        <f>IFERROR(C5/F5,0)</f>
        <v/>
      </c>
      <c r="H5" s="6">
        <f>SUMIF(Transactions!C:C,B5,Transactions!O:O)</f>
        <v/>
      </c>
      <c r="I5" s="6">
        <f>SUMIF(Transactions!C:C,B5,Transactions!P:P)</f>
        <v/>
      </c>
      <c r="J5" s="14">
        <f>IFERROR(E5/C5,0)</f>
        <v/>
      </c>
    </row>
    <row r="6">
      <c r="A6" s="15" t="inlineStr">
        <is>
          <t>May 2026</t>
        </is>
      </c>
      <c r="B6" s="15" t="inlineStr">
        <is>
          <t>Blue Ridge Cabin</t>
        </is>
      </c>
      <c r="C6" s="16">
        <f>SUMIF(Transactions!C:C,B6,Transactions!N:N)</f>
        <v/>
      </c>
      <c r="D6" s="16">
        <f>SUMIF(Transactions!C:C,B6,Transactions!Q:Q)</f>
        <v/>
      </c>
      <c r="E6" s="16">
        <f>C6-D6</f>
        <v/>
      </c>
      <c r="F6" s="17">
        <f>SUMIF(Transactions!C:C,B6,Transactions!M:M)</f>
        <v/>
      </c>
      <c r="G6" s="16">
        <f>IFERROR(C6/F6,0)</f>
        <v/>
      </c>
      <c r="H6" s="16">
        <f>SUMIF(Transactions!C:C,B6,Transactions!O:O)</f>
        <v/>
      </c>
      <c r="I6" s="16">
        <f>SUMIF(Transactions!C:C,B6,Transactions!P:P)</f>
        <v/>
      </c>
      <c r="J6" s="18">
        <f>IFERROR(E6/C6,0)</f>
        <v/>
      </c>
    </row>
    <row r="7">
      <c r="A7" s="11" t="inlineStr">
        <is>
          <t>TOTAL</t>
        </is>
      </c>
      <c r="B7" s="11" t="n"/>
      <c r="C7" s="12">
        <f>SUM(C3:C6)</f>
        <v/>
      </c>
      <c r="D7" s="12">
        <f>SUM(D3:D6)</f>
        <v/>
      </c>
      <c r="E7" s="12">
        <f>SUM(E3:E6)</f>
        <v/>
      </c>
      <c r="F7" s="19">
        <f>SUM(F3:F6)</f>
        <v/>
      </c>
      <c r="G7" s="12" t="n"/>
      <c r="H7" s="12">
        <f>SUM(H3:H6)</f>
        <v/>
      </c>
      <c r="I7" s="12">
        <f>SUM(I3:I6)</f>
        <v/>
      </c>
      <c r="J7" s="20">
        <f>IFERROR(E7/C7,0)</f>
        <v/>
      </c>
    </row>
  </sheetData>
  <mergeCells count="1">
    <mergeCell ref="A1:J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Property</t>
        </is>
      </c>
      <c r="B1" t="inlineStr">
        <is>
          <t>Total Income</t>
        </is>
      </c>
      <c r="C1" t="inlineStr">
        <is>
          <t>Total Expenses</t>
        </is>
      </c>
      <c r="D1" t="inlineStr">
        <is>
          <t>Net Income</t>
        </is>
      </c>
    </row>
    <row r="2">
      <c r="A2" t="inlineStr">
        <is>
          <t>Apr-Riverside</t>
        </is>
      </c>
      <c r="B2">
        <f>INDIRECT("'Monthly Summary'!C2")</f>
        <v/>
      </c>
      <c r="C2">
        <f>INDIRECT("'Monthly Summary'!D2")</f>
        <v/>
      </c>
      <c r="D2">
        <f>INDIRECT("'Monthly Summary'!E2")</f>
        <v/>
      </c>
    </row>
    <row r="3">
      <c r="A3" t="inlineStr">
        <is>
          <t>Apr-Blue Ridge</t>
        </is>
      </c>
      <c r="B3">
        <f>INDIRECT("'Monthly Summary'!C3")</f>
        <v/>
      </c>
      <c r="C3">
        <f>INDIRECT("'Monthly Summary'!D3")</f>
        <v/>
      </c>
      <c r="D3">
        <f>INDIRECT("'Monthly Summary'!E3")</f>
        <v/>
      </c>
    </row>
    <row r="4">
      <c r="A4" t="inlineStr">
        <is>
          <t>May-Riverside</t>
        </is>
      </c>
      <c r="B4">
        <f>INDIRECT("'Monthly Summary'!C4")</f>
        <v/>
      </c>
      <c r="C4">
        <f>INDIRECT("'Monthly Summary'!D4")</f>
        <v/>
      </c>
      <c r="D4">
        <f>INDIRECT("'Monthly Summary'!E4")</f>
        <v/>
      </c>
    </row>
    <row r="5">
      <c r="A5" t="inlineStr">
        <is>
          <t>May-Blue Ridge</t>
        </is>
      </c>
      <c r="B5">
        <f>INDIRECT("'Monthly Summary'!C5")</f>
        <v/>
      </c>
      <c r="C5">
        <f>INDIRECT("'Monthly Summary'!D5")</f>
        <v/>
      </c>
      <c r="D5">
        <f>INDIRECT("'Monthly Summary'!E5")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36" customWidth="1" min="3" max="3"/>
    <col width="14" customWidth="1" min="4" max="4"/>
    <col width="14" customWidth="1" min="5" max="5"/>
    <col width="14" customWidth="1" min="6" max="6"/>
    <col width="12" customWidth="1" min="7" max="7"/>
    <col width="18" customWidth="1" min="8" max="8"/>
  </cols>
  <sheetData>
    <row r="1" ht="28" customHeight="1">
      <c r="A1" s="1" t="inlineStr">
        <is>
          <t>Expense Category Reference &amp; Budget Tracker — Airbnb Host 2026</t>
        </is>
      </c>
    </row>
    <row r="2" ht="36" customHeight="1">
      <c r="A2" s="2" t="inlineStr">
        <is>
          <t>Category</t>
        </is>
      </c>
      <c r="B2" s="2" t="inlineStr">
        <is>
          <t>Tax Deductible?</t>
        </is>
      </c>
      <c r="C2" s="2" t="inlineStr">
        <is>
          <t>Typical Airbnb Use Case</t>
        </is>
      </c>
      <c r="D2" s="2" t="inlineStr">
        <is>
          <t>Monthly Budget</t>
        </is>
      </c>
      <c r="E2" s="2" t="inlineStr">
        <is>
          <t>Actual YTD</t>
        </is>
      </c>
      <c r="F2" s="2" t="inlineStr">
        <is>
          <t>Variance</t>
        </is>
      </c>
      <c r="G2" s="2" t="inlineStr">
        <is>
          <t>Variance %</t>
        </is>
      </c>
      <c r="H2" s="2" t="inlineStr">
        <is>
          <t>Transaction Count</t>
        </is>
      </c>
    </row>
    <row r="3">
      <c r="A3" s="4" t="inlineStr">
        <is>
          <t>Cleaning</t>
        </is>
      </c>
      <c r="B3" s="21" t="inlineStr">
        <is>
          <t>Yes</t>
        </is>
      </c>
      <c r="C3" s="4" t="inlineStr">
        <is>
          <t>Post-checkout cleaning, laundry, disinfecting</t>
        </is>
      </c>
      <c r="D3" s="22" t="n">
        <v>150</v>
      </c>
      <c r="E3" s="6">
        <f>IFERROR(SUMIF(Transactions!G:G,A3,Transactions!Q:Q),0)</f>
        <v/>
      </c>
      <c r="F3" s="6">
        <f>D3-E3</f>
        <v/>
      </c>
      <c r="G3" s="23">
        <f>IFERROR(F3/D3,0)</f>
        <v/>
      </c>
      <c r="H3" s="24">
        <f>IFERROR(COUNTIF(Transactions!G:G,A3),0)</f>
        <v/>
      </c>
    </row>
    <row r="4">
      <c r="A4" s="15" t="inlineStr">
        <is>
          <t>Repairs &amp; Maintenance</t>
        </is>
      </c>
      <c r="B4" s="25" t="inlineStr">
        <is>
          <t>Yes</t>
        </is>
      </c>
      <c r="C4" s="15" t="inlineStr">
        <is>
          <t>HVAC, plumbing, appliance repairs</t>
        </is>
      </c>
      <c r="D4" s="22" t="n">
        <v>200</v>
      </c>
      <c r="E4" s="16">
        <f>IFERROR(SUMIF(Transactions!G:G,A4,Transactions!Q:Q),0)</f>
        <v/>
      </c>
      <c r="F4" s="16">
        <f>D4-E4</f>
        <v/>
      </c>
      <c r="G4" s="26">
        <f>IFERROR(F4/D4,0)</f>
        <v/>
      </c>
      <c r="H4" s="27">
        <f>IFERROR(COUNTIF(Transactions!G:G,A4),0)</f>
        <v/>
      </c>
    </row>
    <row r="5">
      <c r="A5" s="4" t="inlineStr">
        <is>
          <t>Utilities</t>
        </is>
      </c>
      <c r="B5" s="21" t="inlineStr">
        <is>
          <t>Yes</t>
        </is>
      </c>
      <c r="C5" s="4" t="inlineStr">
        <is>
          <t>Electric, water, gas, trash</t>
        </is>
      </c>
      <c r="D5" s="22" t="n">
        <v>180</v>
      </c>
      <c r="E5" s="6">
        <f>IFERROR(SUMIF(Transactions!G:G,A5,Transactions!Q:Q),0)</f>
        <v/>
      </c>
      <c r="F5" s="6">
        <f>D5-E5</f>
        <v/>
      </c>
      <c r="G5" s="23">
        <f>IFERROR(F5/D5,0)</f>
        <v/>
      </c>
      <c r="H5" s="24">
        <f>IFERROR(COUNTIF(Transactions!G:G,A5),0)</f>
        <v/>
      </c>
    </row>
    <row r="6">
      <c r="A6" s="15" t="inlineStr">
        <is>
          <t>Supplies</t>
        </is>
      </c>
      <c r="B6" s="25" t="inlineStr">
        <is>
          <t>Yes</t>
        </is>
      </c>
      <c r="C6" s="15" t="inlineStr">
        <is>
          <t>Toiletries, linens, kitchen items, décor</t>
        </is>
      </c>
      <c r="D6" s="22" t="n">
        <v>100</v>
      </c>
      <c r="E6" s="16">
        <f>IFERROR(SUMIF(Transactions!G:G,A6,Transactions!Q:Q),0)</f>
        <v/>
      </c>
      <c r="F6" s="16">
        <f>D6-E6</f>
        <v/>
      </c>
      <c r="G6" s="26">
        <f>IFERROR(F6/D6,0)</f>
        <v/>
      </c>
      <c r="H6" s="27">
        <f>IFERROR(COUNTIF(Transactions!G:G,A6),0)</f>
        <v/>
      </c>
    </row>
    <row r="7">
      <c r="A7" s="4" t="inlineStr">
        <is>
          <t>Platform Fees</t>
        </is>
      </c>
      <c r="B7" s="21" t="inlineStr">
        <is>
          <t>Yes</t>
        </is>
      </c>
      <c r="C7" s="4" t="inlineStr">
        <is>
          <t>Airbnb service/host fees (Form 1099-K)</t>
        </is>
      </c>
      <c r="D7" s="22" t="n">
        <v>80</v>
      </c>
      <c r="E7" s="6">
        <f>IFERROR(SUMIF(Transactions!G:G,A7,Transactions!Q:Q),0)</f>
        <v/>
      </c>
      <c r="F7" s="6">
        <f>D7-E7</f>
        <v/>
      </c>
      <c r="G7" s="23">
        <f>IFERROR(F7/D7,0)</f>
        <v/>
      </c>
      <c r="H7" s="24">
        <f>IFERROR(COUNTIF(Transactions!G:G,A7),0)</f>
        <v/>
      </c>
    </row>
    <row r="8">
      <c r="A8" s="15" t="inlineStr">
        <is>
          <t>Mortgage/Interest</t>
        </is>
      </c>
      <c r="B8" s="25" t="inlineStr">
        <is>
          <t>Yes</t>
        </is>
      </c>
      <c r="C8" s="15" t="inlineStr">
        <is>
          <t>Mortgage interest — Schedule E deduction</t>
        </is>
      </c>
      <c r="D8" s="22" t="n">
        <v>1200</v>
      </c>
      <c r="E8" s="16">
        <f>IFERROR(SUMIF(Transactions!G:G,A8,Transactions!Q:Q),0)</f>
        <v/>
      </c>
      <c r="F8" s="16">
        <f>D8-E8</f>
        <v/>
      </c>
      <c r="G8" s="26">
        <f>IFERROR(F8/D8,0)</f>
        <v/>
      </c>
      <c r="H8" s="27">
        <f>IFERROR(COUNTIF(Transactions!G:G,A8),0)</f>
        <v/>
      </c>
    </row>
    <row r="9">
      <c r="A9" s="4" t="inlineStr">
        <is>
          <t>Insurance</t>
        </is>
      </c>
      <c r="B9" s="21" t="inlineStr">
        <is>
          <t>Yes</t>
        </is>
      </c>
      <c r="C9" s="4" t="inlineStr">
        <is>
          <t>Homeowner, rental, and liability insurance</t>
        </is>
      </c>
      <c r="D9" s="22" t="n">
        <v>120</v>
      </c>
      <c r="E9" s="6">
        <f>IFERROR(SUMIF(Transactions!G:G,A9,Transactions!Q:Q),0)</f>
        <v/>
      </c>
      <c r="F9" s="6">
        <f>D9-E9</f>
        <v/>
      </c>
      <c r="G9" s="23">
        <f>IFERROR(F9/D9,0)</f>
        <v/>
      </c>
      <c r="H9" s="24">
        <f>IFERROR(COUNTIF(Transactions!G:G,A9),0)</f>
        <v/>
      </c>
    </row>
    <row r="10">
      <c r="A10" s="15" t="inlineStr">
        <is>
          <t>Landscaping</t>
        </is>
      </c>
      <c r="B10" s="25" t="inlineStr">
        <is>
          <t>Yes</t>
        </is>
      </c>
      <c r="C10" s="15" t="inlineStr">
        <is>
          <t>Lawn care, seasonal outdoor maintenance</t>
        </is>
      </c>
      <c r="D10" s="22" t="n">
        <v>80</v>
      </c>
      <c r="E10" s="16">
        <f>IFERROR(SUMIF(Transactions!G:G,A10,Transactions!Q:Q),0)</f>
        <v/>
      </c>
      <c r="F10" s="16">
        <f>D10-E10</f>
        <v/>
      </c>
      <c r="G10" s="26">
        <f>IFERROR(F10/D10,0)</f>
        <v/>
      </c>
      <c r="H10" s="27">
        <f>IFERROR(COUNTIF(Transactions!G:G,A10),0)</f>
        <v/>
      </c>
    </row>
    <row r="11">
      <c r="A11" s="4" t="inlineStr">
        <is>
          <t>Internet</t>
        </is>
      </c>
      <c r="B11" s="21" t="inlineStr">
        <is>
          <t>Partial</t>
        </is>
      </c>
      <c r="C11" s="4" t="inlineStr">
        <is>
          <t>High-speed internet for guest use</t>
        </is>
      </c>
      <c r="D11" s="22" t="n">
        <v>60</v>
      </c>
      <c r="E11" s="6">
        <f>IFERROR(SUMIF(Transactions!G:G,A11,Transactions!Q:Q),0)</f>
        <v/>
      </c>
      <c r="F11" s="6">
        <f>D11-E11</f>
        <v/>
      </c>
      <c r="G11" s="23">
        <f>IFERROR(F11/D11,0)</f>
        <v/>
      </c>
      <c r="H11" s="24">
        <f>IFERROR(COUNTIF(Transactions!G:G,A11),0)</f>
        <v/>
      </c>
    </row>
    <row r="12">
      <c r="A12" s="15" t="inlineStr">
        <is>
          <t>Taxes &amp; Licenses</t>
        </is>
      </c>
      <c r="B12" s="25" t="inlineStr">
        <is>
          <t>Yes</t>
        </is>
      </c>
      <c r="C12" s="15" t="inlineStr">
        <is>
          <t>Local occupancy tax, business license</t>
        </is>
      </c>
      <c r="D12" s="22" t="n">
        <v>75</v>
      </c>
      <c r="E12" s="16">
        <f>IFERROR(SUMIF(Transactions!G:G,A12,Transactions!Q:Q),0)</f>
        <v/>
      </c>
      <c r="F12" s="16">
        <f>D12-E12</f>
        <v/>
      </c>
      <c r="G12" s="26">
        <f>IFERROR(F12/D12,0)</f>
        <v/>
      </c>
      <c r="H12" s="27">
        <f>IFERROR(COUNTIF(Transactions!G:G,A12),0)</f>
        <v/>
      </c>
    </row>
    <row r="13">
      <c r="A13" s="11" t="inlineStr">
        <is>
          <t>TOTALS</t>
        </is>
      </c>
      <c r="B13" s="11" t="n"/>
      <c r="C13" s="11" t="n"/>
      <c r="D13" s="12">
        <f>SUM(D3:D12)</f>
        <v/>
      </c>
      <c r="E13" s="12">
        <f>SUM(E3:E12)</f>
        <v/>
      </c>
      <c r="F13" s="12">
        <f>SUM(F3:F12)</f>
        <v/>
      </c>
      <c r="G13" s="11" t="n"/>
      <c r="H13" s="19">
        <f>SUM(H3:H12)</f>
        <v/>
      </c>
    </row>
    <row r="14"/>
    <row r="15">
      <c r="A15" s="13" t="inlineStr">
        <is>
          <t>Category</t>
        </is>
      </c>
      <c r="B15" s="13" t="inlineStr">
        <is>
          <t>Actual YTD</t>
        </is>
      </c>
    </row>
    <row r="16">
      <c r="A16" t="inlineStr">
        <is>
          <t>Cleaning</t>
        </is>
      </c>
      <c r="B16">
        <f>E3</f>
        <v/>
      </c>
    </row>
    <row r="17">
      <c r="A17" t="inlineStr">
        <is>
          <t>Repairs &amp; Maintenance</t>
        </is>
      </c>
      <c r="B17">
        <f>E4</f>
        <v/>
      </c>
    </row>
    <row r="18">
      <c r="A18" t="inlineStr">
        <is>
          <t>Utilities</t>
        </is>
      </c>
      <c r="B18">
        <f>E5</f>
        <v/>
      </c>
    </row>
    <row r="19">
      <c r="A19" t="inlineStr">
        <is>
          <t>Supplies</t>
        </is>
      </c>
      <c r="B19">
        <f>E6</f>
        <v/>
      </c>
    </row>
    <row r="20">
      <c r="A20" t="inlineStr">
        <is>
          <t>Platform Fees</t>
        </is>
      </c>
      <c r="B20">
        <f>E7</f>
        <v/>
      </c>
    </row>
    <row r="21">
      <c r="A21" t="inlineStr">
        <is>
          <t>Mortgage/Interest</t>
        </is>
      </c>
      <c r="B21">
        <f>E8</f>
        <v/>
      </c>
    </row>
    <row r="22">
      <c r="A22" t="inlineStr">
        <is>
          <t>Insurance</t>
        </is>
      </c>
      <c r="B22">
        <f>E9</f>
        <v/>
      </c>
    </row>
    <row r="23">
      <c r="A23" t="inlineStr">
        <is>
          <t>Landscaping</t>
        </is>
      </c>
      <c r="B23">
        <f>E10</f>
        <v/>
      </c>
    </row>
    <row r="24">
      <c r="A24" t="inlineStr">
        <is>
          <t>Internet</t>
        </is>
      </c>
      <c r="B24">
        <f>E11</f>
        <v/>
      </c>
    </row>
    <row r="25">
      <c r="A25" t="inlineStr">
        <is>
          <t>Taxes &amp; Licenses</t>
        </is>
      </c>
      <c r="B25">
        <f>E12</f>
        <v/>
      </c>
    </row>
  </sheetData>
  <mergeCells count="1">
    <mergeCell ref="A1:H1"/>
  </mergeCells>
  <conditionalFormatting sqref="G3:G12">
    <cfRule type="expression" priority="1" dxfId="0" stopIfTrue="1">
      <formula>G3&lt;0</formula>
    </cfRule>
    <cfRule type="expression" priority="2" dxfId="1" stopIfTrue="1">
      <formula>G3&gt;=0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62" customWidth="1" min="3" max="3"/>
  </cols>
  <sheetData>
    <row r="1" ht="32" customHeight="1">
      <c r="A1" s="28" t="inlineStr">
        <is>
          <t>Airbnb Host Income &amp; Expense Tracker — User Guide</t>
        </is>
      </c>
    </row>
    <row r="2" ht="22" customHeight="1">
      <c r="A2" s="29" t="inlineStr">
        <is>
          <t>SHEET 1 — Transactions: How to Enter Data</t>
        </is>
      </c>
      <c r="B2" s="32" t="n"/>
      <c r="C2" s="33" t="n"/>
    </row>
    <row r="3" ht="18" customHeight="1">
      <c r="A3" s="21" t="inlineStr">
        <is>
          <t>•</t>
        </is>
      </c>
      <c r="B3" s="30" t="inlineStr">
        <is>
          <t>Transaction Date</t>
        </is>
      </c>
      <c r="C3" s="4" t="inlineStr">
        <is>
          <t>Enter the date funds were received or the expense was paid (MM/DD/YYYY format).</t>
        </is>
      </c>
    </row>
    <row r="4" ht="18" customHeight="1">
      <c r="A4" s="25" t="inlineStr">
        <is>
          <t>•</t>
        </is>
      </c>
      <c r="B4" s="31" t="inlineStr">
        <is>
          <t>Reservation ID</t>
        </is>
      </c>
      <c r="C4" s="15" t="inlineStr">
        <is>
          <t>Use the Airbnb reservation ID for income rows, or an invoice number for expenses.</t>
        </is>
      </c>
    </row>
    <row r="5" ht="18" customHeight="1">
      <c r="A5" s="21" t="inlineStr">
        <is>
          <t>•</t>
        </is>
      </c>
      <c r="B5" s="30" t="inlineStr">
        <is>
          <t>Property Name</t>
        </is>
      </c>
      <c r="C5" s="4" t="inlineStr">
        <is>
          <t>Enter the exact property name consistently so SUMIF formulas work correctly.</t>
        </is>
      </c>
    </row>
    <row r="6" ht="18" customHeight="1">
      <c r="A6" s="25" t="inlineStr">
        <is>
          <t>•</t>
        </is>
      </c>
      <c r="B6" s="31" t="inlineStr">
        <is>
          <t>Type Column (H)</t>
        </is>
      </c>
      <c r="C6" s="15" t="inlineStr">
        <is>
          <t>Enter exactly 'Income' or 'Expense' — this drives the Net Amount formula.</t>
        </is>
      </c>
    </row>
    <row r="7" ht="18" customHeight="1">
      <c r="A7" s="21" t="inlineStr">
        <is>
          <t>•</t>
        </is>
      </c>
      <c r="B7" s="30" t="inlineStr">
        <is>
          <t>Category Column (G)</t>
        </is>
      </c>
      <c r="C7" s="4" t="inlineStr">
        <is>
          <t>Match one of the categories in the Expense Categories sheet for accurate rollups.</t>
        </is>
      </c>
    </row>
    <row r="8" ht="18" customHeight="1">
      <c r="A8" s="25" t="inlineStr">
        <is>
          <t>•</t>
        </is>
      </c>
      <c r="B8" s="31" t="inlineStr">
        <is>
          <t>Gross Amount</t>
        </is>
      </c>
      <c r="C8" s="15" t="inlineStr">
        <is>
          <t>Enter the total payout BEFORE deducting Airbnb fees for income rows.</t>
        </is>
      </c>
    </row>
    <row r="9" ht="18" customHeight="1">
      <c r="A9" s="21" t="inlineStr">
        <is>
          <t>•</t>
        </is>
      </c>
      <c r="B9" s="30" t="inlineStr">
        <is>
          <t>Airbnb Fees</t>
        </is>
      </c>
      <c r="C9" s="4" t="inlineStr">
        <is>
          <t>Enter the host service fee Airbnb deducts (typically 3% for hosts).</t>
        </is>
      </c>
    </row>
    <row r="10" ht="18" customHeight="1">
      <c r="A10" s="25" t="inlineStr">
        <is>
          <t>•</t>
        </is>
      </c>
      <c r="B10" s="31" t="inlineStr">
        <is>
          <t>Operating Expense</t>
        </is>
      </c>
      <c r="C10" s="15" t="inlineStr">
        <is>
          <t>Enter the expense amount for Expense-type rows. Leave $0 for income rows.</t>
        </is>
      </c>
    </row>
    <row r="11" ht="18" customHeight="1">
      <c r="A11" s="21" t="inlineStr">
        <is>
          <t>•</t>
        </is>
      </c>
      <c r="B11" s="30" t="inlineStr">
        <is>
          <t>Net Amount</t>
        </is>
      </c>
      <c r="C11" s="4" t="inlineStr">
        <is>
          <t>Auto-calculated: Income = Gross - Fees; Expense = negative of operating cost.</t>
        </is>
      </c>
    </row>
    <row r="12"/>
    <row r="13" ht="22" customHeight="1">
      <c r="A13" s="29" t="inlineStr">
        <is>
          <t>SHEET 2 — Monthly Summary: How to Read the Dashboard</t>
        </is>
      </c>
      <c r="B13" s="32" t="n"/>
      <c r="C13" s="33" t="n"/>
    </row>
    <row r="14" ht="18" customHeight="1">
      <c r="A14" s="25" t="inlineStr">
        <is>
          <t>•</t>
        </is>
      </c>
      <c r="B14" s="31" t="inlineStr">
        <is>
          <t>Property Rows</t>
        </is>
      </c>
      <c r="C14" s="15" t="inlineStr">
        <is>
          <t>Each row summarizes one property per month. Add rows for additional months.</t>
        </is>
      </c>
    </row>
    <row r="15" ht="18" customHeight="1">
      <c r="A15" s="21" t="inlineStr">
        <is>
          <t>•</t>
        </is>
      </c>
      <c r="B15" s="30" t="inlineStr">
        <is>
          <t>Total Income</t>
        </is>
      </c>
      <c r="C15" s="4" t="inlineStr">
        <is>
          <t>Pulled automatically from Transactions via SUMIF on Property Name column.</t>
        </is>
      </c>
    </row>
    <row r="16" ht="18" customHeight="1">
      <c r="A16" s="25" t="inlineStr">
        <is>
          <t>•</t>
        </is>
      </c>
      <c r="B16" s="31" t="inlineStr">
        <is>
          <t>Avg Nightly Rate</t>
        </is>
      </c>
      <c r="C16" s="15" t="inlineStr">
        <is>
          <t>Total Income divided by Occupancy Nights — a key hosting performance metric.</t>
        </is>
      </c>
    </row>
    <row r="17" ht="18" customHeight="1">
      <c r="A17" s="21" t="inlineStr">
        <is>
          <t>•</t>
        </is>
      </c>
      <c r="B17" s="30" t="inlineStr">
        <is>
          <t>Profit Margin %</t>
        </is>
      </c>
      <c r="C17" s="4" t="inlineStr">
        <is>
          <t>Net Income / Total Income. A healthy short-term rental margin is 40–70%.</t>
        </is>
      </c>
    </row>
    <row r="18" ht="18" customHeight="1">
      <c r="A18" s="25" t="inlineStr">
        <is>
          <t>•</t>
        </is>
      </c>
      <c r="B18" s="31" t="inlineStr">
        <is>
          <t>Charts</t>
        </is>
      </c>
      <c r="C18" s="15" t="inlineStr">
        <is>
          <t>Bar chart shows Income vs Expenses; Line chart tracks Net Income trend over time.</t>
        </is>
      </c>
    </row>
    <row r="19"/>
    <row r="20" ht="22" customHeight="1">
      <c r="A20" s="29" t="inlineStr">
        <is>
          <t>SHEET 3 — Expense Categories: Budget &amp; Tax Reference</t>
        </is>
      </c>
      <c r="B20" s="32" t="n"/>
      <c r="C20" s="33" t="n"/>
    </row>
    <row r="21" ht="18" customHeight="1">
      <c r="A21" s="21" t="inlineStr">
        <is>
          <t>•</t>
        </is>
      </c>
      <c r="B21" s="30" t="inlineStr">
        <is>
          <t>Monthly Budget</t>
        </is>
      </c>
      <c r="C21" s="4" t="inlineStr">
        <is>
          <t>Yellow-shaded cells — enter your expected monthly spend per category.</t>
        </is>
      </c>
    </row>
    <row r="22" ht="18" customHeight="1">
      <c r="A22" s="25" t="inlineStr">
        <is>
          <t>•</t>
        </is>
      </c>
      <c r="B22" s="31" t="inlineStr">
        <is>
          <t>Actual YTD</t>
        </is>
      </c>
      <c r="C22" s="15" t="inlineStr">
        <is>
          <t>Auto-calculated via SUMIF from Transactions — updates when new rows are added.</t>
        </is>
      </c>
    </row>
    <row r="23" ht="18" customHeight="1">
      <c r="A23" s="21" t="inlineStr">
        <is>
          <t>•</t>
        </is>
      </c>
      <c r="B23" s="30" t="inlineStr">
        <is>
          <t>Variance</t>
        </is>
      </c>
      <c r="C23" s="4" t="inlineStr">
        <is>
          <t>Budget minus Actual. Positive = under budget (good); Negative = over budget (red).</t>
        </is>
      </c>
    </row>
    <row r="24" ht="18" customHeight="1">
      <c r="A24" s="25" t="inlineStr">
        <is>
          <t>•</t>
        </is>
      </c>
      <c r="B24" s="31" t="inlineStr">
        <is>
          <t>Pie Chart</t>
        </is>
      </c>
      <c r="C24" s="15" t="inlineStr">
        <is>
          <t>Visual breakdown of YTD spending by category — useful for tax prep review.</t>
        </is>
      </c>
    </row>
    <row r="25"/>
    <row r="26" ht="22" customHeight="1">
      <c r="A26" s="29" t="inlineStr">
        <is>
          <t>U.S. TAX NOTES FOR AIRBNB HOSTS</t>
        </is>
      </c>
      <c r="B26" s="32" t="n"/>
      <c r="C26" s="33" t="n"/>
    </row>
    <row r="27" ht="18" customHeight="1">
      <c r="A27" s="21" t="inlineStr">
        <is>
          <t>•</t>
        </is>
      </c>
      <c r="B27" s="30" t="inlineStr">
        <is>
          <t>Schedule E (Form 1040)</t>
        </is>
      </c>
      <c r="C27" s="4" t="inlineStr">
        <is>
          <t>Report rental income and deductible expenses on IRS Schedule E if renting 15+ days/year.</t>
        </is>
      </c>
    </row>
    <row r="28" ht="18" customHeight="1">
      <c r="A28" s="25" t="inlineStr">
        <is>
          <t>•</t>
        </is>
      </c>
      <c r="B28" s="31" t="inlineStr">
        <is>
          <t>Form 1099-K</t>
        </is>
      </c>
      <c r="C28" s="15" t="inlineStr">
        <is>
          <t>Airbnb will issue a 1099-K if you receive $600+ in payments. Match this to your Gross totals.</t>
        </is>
      </c>
    </row>
    <row r="29" ht="18" customHeight="1">
      <c r="A29" s="21" t="inlineStr">
        <is>
          <t>•</t>
        </is>
      </c>
      <c r="B29" s="30" t="inlineStr">
        <is>
          <t>Form 1099-NEC</t>
        </is>
      </c>
      <c r="C29" s="4" t="inlineStr">
        <is>
          <t>Issued for non-employee contractor payments (e.g., cleaners, handymen) over $600.</t>
        </is>
      </c>
    </row>
    <row r="30" ht="18" customHeight="1">
      <c r="A30" s="25" t="inlineStr">
        <is>
          <t>•</t>
        </is>
      </c>
      <c r="B30" s="31" t="inlineStr">
        <is>
          <t>Personal vs. Rental</t>
        </is>
      </c>
      <c r="C30" s="15" t="inlineStr">
        <is>
          <t>Only deduct the rental-use percentage of shared expenses (e.g., utilities, internet, mortgage).</t>
        </is>
      </c>
    </row>
    <row r="31" ht="18" customHeight="1">
      <c r="A31" s="21" t="inlineStr">
        <is>
          <t>•</t>
        </is>
      </c>
      <c r="B31" s="30" t="inlineStr">
        <is>
          <t>Keep Receipts</t>
        </is>
      </c>
      <c r="C31" s="4" t="inlineStr">
        <is>
          <t>Retain all receipts, invoices, and bank statements for at least 3 years per IRS guidelines.</t>
        </is>
      </c>
    </row>
    <row r="32" ht="18" customHeight="1">
      <c r="A32" s="25" t="inlineStr">
        <is>
          <t>•</t>
        </is>
      </c>
      <c r="B32" s="31" t="inlineStr">
        <is>
          <t>EIN / SSN</t>
        </is>
      </c>
      <c r="C32" s="15" t="inlineStr">
        <is>
          <t>Use your EIN or SSN on tax forms. Consult a CPA for mixed personal/rental properties.</t>
        </is>
      </c>
    </row>
    <row r="33" ht="18" customHeight="1">
      <c r="A33" s="21" t="inlineStr">
        <is>
          <t>•</t>
        </is>
      </c>
      <c r="B33" s="30" t="inlineStr">
        <is>
          <t>Occupancy Taxes</t>
        </is>
      </c>
      <c r="C33" s="4" t="inlineStr">
        <is>
          <t>Many cities require hosts to collect and remit local occupancy/hotel taxes. Track in 'Taxes &amp; Licenses'.</t>
        </is>
      </c>
    </row>
  </sheetData>
  <mergeCells count="30">
    <mergeCell ref="A1:C1"/>
    <mergeCell ref="A2:C2"/>
    <mergeCell ref="A3"/>
    <mergeCell ref="A4"/>
    <mergeCell ref="A5"/>
    <mergeCell ref="A6"/>
    <mergeCell ref="A7"/>
    <mergeCell ref="A8"/>
    <mergeCell ref="A9"/>
    <mergeCell ref="A10"/>
    <mergeCell ref="A11"/>
    <mergeCell ref="A13:C13"/>
    <mergeCell ref="A14"/>
    <mergeCell ref="A15"/>
    <mergeCell ref="A16"/>
    <mergeCell ref="A17"/>
    <mergeCell ref="A18"/>
    <mergeCell ref="A20:C20"/>
    <mergeCell ref="A21"/>
    <mergeCell ref="A22"/>
    <mergeCell ref="A23"/>
    <mergeCell ref="A24"/>
    <mergeCell ref="A26:C26"/>
    <mergeCell ref="A27"/>
    <mergeCell ref="A28"/>
    <mergeCell ref="A29"/>
    <mergeCell ref="A30"/>
    <mergeCell ref="A31"/>
    <mergeCell ref="A32"/>
    <mergeCell ref="A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2026-06-19T06:48:16Z</dcterms:created>
  <dcterms:modified xmlns:dcterms="http://purl.org/dc/terms/" xmlns:xsi="http://www.w3.org/2001/XMLSchema-instance" xsi:type="dcterms:W3CDTF">2026-06-19T06:48:16Z</dcterms:modified>
</cp:coreProperties>
</file>