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hicle Expenses" sheetId="1" state="visible" r:id="rId1"/>
    <sheet xmlns:r="http://schemas.openxmlformats.org/officeDocument/2006/relationships" name="Mileage Log"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MM/DD/YYYY"/>
    <numFmt numFmtId="165" formatCode="&quot;$&quot;#,##0.00"/>
    <numFmt numFmtId="166" formatCode="0.0%"/>
  </numFmts>
  <fonts count="6">
    <font>
      <name val="Calibri"/>
      <family val="2"/>
      <color theme="1"/>
      <sz val="11"/>
      <scheme val="minor"/>
    </font>
    <font>
      <b val="1"/>
      <color rgb="00FFFFFF"/>
      <sz val="14"/>
    </font>
    <font>
      <b val="1"/>
      <color rgb="00FFFFFF"/>
      <sz val="11"/>
    </font>
    <font>
      <b val="1"/>
    </font>
    <font>
      <b val="1"/>
      <color rgb="0022C55E"/>
    </font>
    <font>
      <i val="1"/>
      <sz val="9"/>
    </font>
  </fonts>
  <fills count="7">
    <fill>
      <patternFill/>
    </fill>
    <fill>
      <patternFill patternType="gray125"/>
    </fill>
    <fill>
      <patternFill patternType="solid">
        <fgColor rgb="000F766E"/>
        <bgColor rgb="000F766E"/>
      </patternFill>
    </fill>
    <fill>
      <patternFill patternType="solid">
        <fgColor rgb="0014B8A6"/>
        <bgColor rgb="0014B8A6"/>
      </patternFill>
    </fill>
    <fill>
      <patternFill patternType="solid">
        <fgColor rgb="00FFFBEB"/>
        <bgColor rgb="00FFFBEB"/>
      </patternFill>
    </fill>
    <fill>
      <patternFill patternType="solid">
        <fgColor rgb="00F0FDFA"/>
        <bgColor rgb="00F0FDFA"/>
      </patternFill>
    </fill>
    <fill>
      <patternFill patternType="solid">
        <fgColor rgb="00D1FAE5"/>
        <bgColor rgb="00D1FAE5"/>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4">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xf>
    <xf numFmtId="164" fontId="0" fillId="5" borderId="1" applyAlignment="1" pivotButton="0" quotePrefix="0" xfId="0">
      <alignment horizontal="center" vertical="center"/>
    </xf>
    <xf numFmtId="0" fontId="0" fillId="5" borderId="1" applyAlignment="1" pivotButton="0" quotePrefix="0" xfId="0">
      <alignment horizontal="left" vertical="center"/>
    </xf>
    <xf numFmtId="0" fontId="0" fillId="5" borderId="1" applyAlignment="1" pivotButton="0" quotePrefix="0" xfId="0">
      <alignment horizontal="center"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164" fontId="0" fillId="0" borderId="1" applyAlignment="1" pivotButton="0" quotePrefix="0" xfId="0">
      <alignment horizontal="center" vertical="center"/>
    </xf>
    <xf numFmtId="0" fontId="0" fillId="0" borderId="1" applyAlignment="1" pivotButton="0" quotePrefix="0" xfId="0">
      <alignment horizontal="left" vertical="center"/>
    </xf>
    <xf numFmtId="0" fontId="0" fillId="0" borderId="1" applyAlignment="1" pivotButton="0" quotePrefix="0" xfId="0">
      <alignment horizontal="center" vertical="center"/>
    </xf>
    <xf numFmtId="165" fontId="0" fillId="4" borderId="1" applyAlignment="1" pivotButton="0" quotePrefix="0" xfId="0">
      <alignment horizontal="center" vertical="center"/>
    </xf>
    <xf numFmtId="166" fontId="0" fillId="0" borderId="1" applyAlignment="1" pivotButton="0" quotePrefix="0" xfId="0">
      <alignment horizontal="center" vertical="center"/>
    </xf>
    <xf numFmtId="165" fontId="0" fillId="0" borderId="1" applyAlignment="1" pivotButton="0" quotePrefix="0" xfId="0">
      <alignment horizontal="center" vertical="center"/>
    </xf>
    <xf numFmtId="0" fontId="3" fillId="6" borderId="1" applyAlignment="1" pivotButton="0" quotePrefix="0" xfId="0">
      <alignment horizontal="center" vertical="center"/>
    </xf>
    <xf numFmtId="0" fontId="0" fillId="0" borderId="1" pivotButton="0" quotePrefix="0" xfId="0"/>
    <xf numFmtId="165" fontId="3" fillId="6" borderId="1" pivotButton="0" quotePrefix="0" xfId="0"/>
    <xf numFmtId="0" fontId="0" fillId="6" borderId="1" pivotButton="0" quotePrefix="0" xfId="0"/>
    <xf numFmtId="0" fontId="0" fillId="4" borderId="1" applyAlignment="1" pivotButton="0" quotePrefix="0" xfId="0">
      <alignment horizontal="center" vertical="center"/>
    </xf>
    <xf numFmtId="0" fontId="3" fillId="6" borderId="1" pivotButton="0" quotePrefix="0" xfId="0"/>
    <xf numFmtId="0" fontId="2" fillId="3" borderId="0" applyAlignment="1" pivotButton="0" quotePrefix="0" xfId="0">
      <alignment horizontal="center" vertical="center"/>
    </xf>
    <xf numFmtId="0" fontId="3" fillId="0" borderId="1" applyAlignment="1" pivotButton="0" quotePrefix="0" xfId="0">
      <alignment horizontal="center" vertical="center"/>
    </xf>
    <xf numFmtId="0" fontId="5" fillId="0" borderId="0" pivotButton="0" quotePrefix="0" xfId="0"/>
    <xf numFmtId="166" fontId="4" fillId="0" borderId="1" applyAlignment="1" pivotButton="0" quotePrefix="0" xfId="0">
      <alignment horizontal="center" vertical="center"/>
    </xf>
    <xf numFmtId="0" fontId="3" fillId="5" borderId="1" pivotButton="0" quotePrefix="0" xfId="0"/>
    <xf numFmtId="165" fontId="4" fillId="0" borderId="1" applyAlignment="1" pivotButton="0" quotePrefix="0" xfId="0">
      <alignment horizontal="center" vertical="center"/>
    </xf>
    <xf numFmtId="0" fontId="3" fillId="0" borderId="1" pivotButton="0" quotePrefix="0" xfId="0"/>
    <xf numFmtId="3" fontId="4" fillId="0" borderId="1" applyAlignment="1" pivotButton="0" quotePrefix="0" xfId="0">
      <alignment horizontal="center" vertical="center"/>
    </xf>
    <xf numFmtId="0" fontId="3" fillId="5" borderId="1" applyAlignment="1" pivotButton="0" quotePrefix="0" xfId="0">
      <alignment vertical="top" wrapText="1"/>
    </xf>
    <xf numFmtId="0" fontId="0" fillId="5" borderId="1" applyAlignment="1" pivotButton="0" quotePrefix="0" xfId="0">
      <alignment vertical="top" wrapText="1"/>
    </xf>
    <xf numFmtId="0" fontId="3" fillId="0" borderId="1" applyAlignment="1" pivotButton="0" quotePrefix="0" xfId="0">
      <alignment vertical="top" wrapText="1"/>
    </xf>
    <xf numFmtId="0" fontId="0" fillId="0" borderId="1" applyAlignment="1" pivotButton="0" quotePrefix="0" xfId="0">
      <alignment vertical="top" wrapText="1"/>
    </xf>
    <xf numFmtId="0" fontId="0" fillId="0" borderId="4" pivotButton="0" quotePrefix="0" xfId="0"/>
    <xf numFmtId="0" fontId="0" fillId="0" borderId="5" pivotButton="0" quotePrefix="0" xfId="0"/>
  </cellXfs>
  <cellStyles count="1">
    <cellStyle name="Normal" xfId="0" builtinId="0" hidden="0"/>
  </cellStyles>
  <dxfs count="1">
    <dxf>
      <font>
        <b val="1"/>
        <color rgb="00DC2626"/>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Expense Breakdown by Category</a:t>
            </a:r>
          </a:p>
        </rich>
      </tx>
    </title>
    <plotArea>
      <pieChart>
        <varyColors val="1"/>
        <ser>
          <idx val="0"/>
          <order val="0"/>
          <spPr>
            <a:ln xmlns:a="http://schemas.openxmlformats.org/drawingml/2006/main">
              <a:prstDash val="solid"/>
            </a:ln>
          </spPr>
          <cat>
            <numRef>
              <f>'Summary Dashboard'!$A$13:$A$22</f>
            </numRef>
          </cat>
          <val>
            <numRef>
              <f>'Summary Dashboard'!$B$13:$B$22</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Monthly Vehicle Expenses</a:t>
            </a:r>
          </a:p>
        </rich>
      </tx>
    </title>
    <plotArea>
      <barChart>
        <barDir val="col"/>
        <grouping val="clustered"/>
        <ser>
          <idx val="0"/>
          <order val="0"/>
          <tx>
            <strRef>
              <f>'Summary Dashboard'!B26</f>
            </strRef>
          </tx>
          <spPr>
            <a:solidFill xmlns:a="http://schemas.openxmlformats.org/drawingml/2006/main">
              <a:srgbClr val="0F766E"/>
            </a:solidFill>
            <a:ln xmlns:a="http://schemas.openxmlformats.org/drawingml/2006/main">
              <a:prstDash val="solid"/>
            </a:ln>
          </spPr>
          <cat>
            <numRef>
              <f>'Summary Dashboard'!$A$27:$A$32</f>
            </numRef>
          </cat>
          <val>
            <numRef>
              <f>'Summary Dashboard'!$B$27:$B$32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Odometer Trend (Business Trips)</a:t>
            </a:r>
          </a:p>
        </rich>
      </tx>
    </title>
    <plotArea>
      <lineChart>
        <grouping val="standard"/>
        <ser>
          <idx val="0"/>
          <order val="0"/>
          <tx>
            <strRef>
              <f>'Mileage Log'!G3</f>
            </strRef>
          </tx>
          <spPr>
            <a:ln xmlns:a="http://schemas.openxmlformats.org/drawingml/2006/main">
              <a:solidFill>
                <a:srgbClr val="14B8A6"/>
              </a:solidFill>
              <a:prstDash val="solid"/>
            </a:ln>
          </spPr>
          <marker>
            <symbol val="none"/>
            <spPr>
              <a:ln xmlns:a="http://schemas.openxmlformats.org/drawingml/2006/main">
                <a:prstDash val="solid"/>
              </a:ln>
            </spPr>
          </marker>
          <val>
            <numRef>
              <f>'Mileage Log'!$G$4:$G$13</f>
            </numRef>
          </val>
        </ser>
        <axId val="10"/>
        <axId val="100"/>
      </lineChart>
      <catAx>
        <axId val="10"/>
        <scaling>
          <orientation val="minMax"/>
        </scaling>
        <axPos val="l"/>
        <title>
          <tx>
            <rich>
              <a:bodyPr xmlns:a="http://schemas.openxmlformats.org/drawingml/2006/main"/>
              <a:p xmlns:a="http://schemas.openxmlformats.org/drawingml/2006/main">
                <a:pPr>
                  <a:defRPr/>
                </a:pPr>
                <a:r>
                  <a:t>Trip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Odometer Reading</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36</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14"/>
  <sheetViews>
    <sheetView workbookViewId="0">
      <pane ySplit="3" topLeftCell="A4" activePane="bottomLeft" state="frozen"/>
      <selection pane="bottomLeft" activeCell="A1" sqref="A1"/>
    </sheetView>
  </sheetViews>
  <sheetFormatPr baseColWidth="8" defaultRowHeight="15"/>
  <cols>
    <col width="12" customWidth="1" min="1" max="1"/>
    <col width="26" customWidth="1" min="2" max="2"/>
    <col width="22" customWidth="1" min="3" max="3"/>
    <col width="30" customWidth="1" min="4" max="4"/>
    <col width="17" customWidth="1" min="5" max="5"/>
    <col width="13" customWidth="1" min="6" max="6"/>
    <col width="15" customWidth="1" min="7" max="7"/>
    <col width="17" customWidth="1" min="8" max="8"/>
  </cols>
  <sheetData>
    <row r="1" ht="26" customHeight="1">
      <c r="A1" s="1" t="inlineStr">
        <is>
          <t>Oakwood Consulting LLC - Actual Vehicle Expense Method Log (2026 Toyota Camry, EIN 84-3391056)</t>
        </is>
      </c>
    </row>
    <row r="2"/>
    <row r="3">
      <c r="A3" s="2" t="inlineStr">
        <is>
          <t>Date</t>
        </is>
      </c>
      <c r="B3" s="2" t="inlineStr">
        <is>
          <t>Vendor</t>
        </is>
      </c>
      <c r="C3" s="2" t="inlineStr">
        <is>
          <t>Category</t>
        </is>
      </c>
      <c r="D3" s="2" t="inlineStr">
        <is>
          <t>Description</t>
        </is>
      </c>
      <c r="E3" s="2" t="inlineStr">
        <is>
          <t>Payment Method</t>
        </is>
      </c>
      <c r="F3" s="2" t="inlineStr">
        <is>
          <t>Amount</t>
        </is>
      </c>
      <c r="G3" s="2" t="inlineStr">
        <is>
          <t>Business Use %</t>
        </is>
      </c>
      <c r="H3" s="2" t="inlineStr">
        <is>
          <t>Deductible Amount</t>
        </is>
      </c>
    </row>
    <row r="4">
      <c r="A4" s="3" t="inlineStr">
        <is>
          <t>01/08/2026</t>
        </is>
      </c>
      <c r="B4" s="4" t="inlineStr">
        <is>
          <t>Shell Gas Station</t>
        </is>
      </c>
      <c r="C4" s="5" t="inlineStr">
        <is>
          <t>Fuel</t>
        </is>
      </c>
      <c r="D4" s="4" t="inlineStr">
        <is>
          <t>Fuel for client visits - Austin TX</t>
        </is>
      </c>
      <c r="E4" s="5" t="inlineStr">
        <is>
          <t>Credit Card</t>
        </is>
      </c>
      <c r="F4" s="6" t="n">
        <v>62.4</v>
      </c>
      <c r="G4" s="7">
        <f>'Mileage Log'!C18</f>
        <v/>
      </c>
      <c r="H4" s="6">
        <f>F4*G4</f>
        <v/>
      </c>
    </row>
    <row r="5">
      <c r="A5" s="8" t="inlineStr">
        <is>
          <t>01/22/2026</t>
        </is>
      </c>
      <c r="B5" s="9" t="inlineStr">
        <is>
          <t>Geico Insurance</t>
        </is>
      </c>
      <c r="C5" s="10" t="inlineStr">
        <is>
          <t>Insurance</t>
        </is>
      </c>
      <c r="D5" s="9" t="inlineStr">
        <is>
          <t>Monthly auto insurance premium</t>
        </is>
      </c>
      <c r="E5" s="10" t="inlineStr">
        <is>
          <t>Business Account</t>
        </is>
      </c>
      <c r="F5" s="11" t="n">
        <v>145</v>
      </c>
      <c r="G5" s="12">
        <f>'Mileage Log'!C18</f>
        <v/>
      </c>
      <c r="H5" s="13">
        <f>F5*G5</f>
        <v/>
      </c>
    </row>
    <row r="6">
      <c r="A6" s="3" t="inlineStr">
        <is>
          <t>02/05/2026</t>
        </is>
      </c>
      <c r="B6" s="4" t="inlineStr">
        <is>
          <t>Valvoline Instant Oil</t>
        </is>
      </c>
      <c r="C6" s="5" t="inlineStr">
        <is>
          <t>Repairs &amp; Maintenance</t>
        </is>
      </c>
      <c r="D6" s="4" t="inlineStr">
        <is>
          <t>Oil change and filter replacement</t>
        </is>
      </c>
      <c r="E6" s="5" t="inlineStr">
        <is>
          <t>Debit Card</t>
        </is>
      </c>
      <c r="F6" s="6" t="n">
        <v>58.99</v>
      </c>
      <c r="G6" s="7">
        <f>'Mileage Log'!C18</f>
        <v/>
      </c>
      <c r="H6" s="6">
        <f>F6*G6</f>
        <v/>
      </c>
    </row>
    <row r="7">
      <c r="A7" s="8" t="inlineStr">
        <is>
          <t>02/18/2026</t>
        </is>
      </c>
      <c r="B7" s="9" t="inlineStr">
        <is>
          <t>Texas DMV</t>
        </is>
      </c>
      <c r="C7" s="10" t="inlineStr">
        <is>
          <t>Registration &amp; Fees</t>
        </is>
      </c>
      <c r="D7" s="9" t="inlineStr">
        <is>
          <t>Annual vehicle registration renewal</t>
        </is>
      </c>
      <c r="E7" s="10" t="inlineStr">
        <is>
          <t>Check</t>
        </is>
      </c>
      <c r="F7" s="11" t="n">
        <v>76.75</v>
      </c>
      <c r="G7" s="12">
        <f>'Mileage Log'!C18</f>
        <v/>
      </c>
      <c r="H7" s="13">
        <f>F7*G7</f>
        <v/>
      </c>
    </row>
    <row r="8">
      <c r="A8" s="3" t="inlineStr">
        <is>
          <t>03/03/2026</t>
        </is>
      </c>
      <c r="B8" s="4" t="inlineStr">
        <is>
          <t>Discount Tire</t>
        </is>
      </c>
      <c r="C8" s="5" t="inlineStr">
        <is>
          <t>Tires</t>
        </is>
      </c>
      <c r="D8" s="4" t="inlineStr">
        <is>
          <t>Two replacement tires</t>
        </is>
      </c>
      <c r="E8" s="5" t="inlineStr">
        <is>
          <t>Credit Card</t>
        </is>
      </c>
      <c r="F8" s="6" t="n">
        <v>312.5</v>
      </c>
      <c r="G8" s="7">
        <f>'Mileage Log'!C18</f>
        <v/>
      </c>
      <c r="H8" s="6">
        <f>F8*G8</f>
        <v/>
      </c>
    </row>
    <row r="9">
      <c r="A9" s="8" t="inlineStr">
        <is>
          <t>03/19/2026</t>
        </is>
      </c>
      <c r="B9" s="9" t="inlineStr">
        <is>
          <t>Shell Gas Station</t>
        </is>
      </c>
      <c r="C9" s="10" t="inlineStr">
        <is>
          <t>Fuel</t>
        </is>
      </c>
      <c r="D9" s="9" t="inlineStr">
        <is>
          <t>Fuel for site visits - Round Rock TX</t>
        </is>
      </c>
      <c r="E9" s="10" t="inlineStr">
        <is>
          <t>Credit Card</t>
        </is>
      </c>
      <c r="F9" s="11" t="n">
        <v>58.2</v>
      </c>
      <c r="G9" s="12">
        <f>'Mileage Log'!C18</f>
        <v/>
      </c>
      <c r="H9" s="13">
        <f>F9*G9</f>
        <v/>
      </c>
    </row>
    <row r="10">
      <c r="A10" s="3" t="inlineStr">
        <is>
          <t>04/07/2026</t>
        </is>
      </c>
      <c r="B10" s="4" t="inlineStr">
        <is>
          <t>Costco Car Wash</t>
        </is>
      </c>
      <c r="C10" s="5" t="inlineStr">
        <is>
          <t>Car Wash &amp; Detailing</t>
        </is>
      </c>
      <c r="D10" s="4" t="inlineStr">
        <is>
          <t>Exterior wash and interior detail</t>
        </is>
      </c>
      <c r="E10" s="5" t="inlineStr">
        <is>
          <t>Cash</t>
        </is>
      </c>
      <c r="F10" s="6" t="n">
        <v>24</v>
      </c>
      <c r="G10" s="7">
        <f>'Mileage Log'!C18</f>
        <v/>
      </c>
      <c r="H10" s="6">
        <f>F10*G10</f>
        <v/>
      </c>
    </row>
    <row r="11">
      <c r="A11" s="8" t="inlineStr">
        <is>
          <t>04/25/2026</t>
        </is>
      </c>
      <c r="B11" s="9" t="inlineStr">
        <is>
          <t>Downtown Parking Garage</t>
        </is>
      </c>
      <c r="C11" s="10" t="inlineStr">
        <is>
          <t>Parking &amp; Tolls</t>
        </is>
      </c>
      <c r="D11" s="9" t="inlineStr">
        <is>
          <t>Parking for client meeting - Austin TX</t>
        </is>
      </c>
      <c r="E11" s="10" t="inlineStr">
        <is>
          <t>Credit Card</t>
        </is>
      </c>
      <c r="F11" s="11" t="n">
        <v>18</v>
      </c>
      <c r="G11" s="12">
        <f>'Mileage Log'!C18</f>
        <v/>
      </c>
      <c r="H11" s="13">
        <f>F11*G11</f>
        <v/>
      </c>
    </row>
    <row r="12">
      <c r="A12" s="3" t="inlineStr">
        <is>
          <t>05/12/2026</t>
        </is>
      </c>
      <c r="B12" s="4" t="inlineStr">
        <is>
          <t>AutoZone</t>
        </is>
      </c>
      <c r="C12" s="5" t="inlineStr">
        <is>
          <t>Repairs &amp; Maintenance</t>
        </is>
      </c>
      <c r="D12" s="4" t="inlineStr">
        <is>
          <t>Replacement wiper blades and air filter</t>
        </is>
      </c>
      <c r="E12" s="5" t="inlineStr">
        <is>
          <t>Debit Card</t>
        </is>
      </c>
      <c r="F12" s="6" t="n">
        <v>41.35</v>
      </c>
      <c r="G12" s="7">
        <f>'Mileage Log'!C18</f>
        <v/>
      </c>
      <c r="H12" s="6">
        <f>F12*G12</f>
        <v/>
      </c>
    </row>
    <row r="13">
      <c r="A13" s="8" t="inlineStr">
        <is>
          <t>06/02/2026</t>
        </is>
      </c>
      <c r="B13" s="9" t="inlineStr">
        <is>
          <t>Geico Insurance</t>
        </is>
      </c>
      <c r="C13" s="10" t="inlineStr">
        <is>
          <t>Insurance</t>
        </is>
      </c>
      <c r="D13" s="9" t="inlineStr">
        <is>
          <t>Monthly auto insurance premium</t>
        </is>
      </c>
      <c r="E13" s="10" t="inlineStr">
        <is>
          <t>Business Account</t>
        </is>
      </c>
      <c r="F13" s="11" t="n">
        <v>145</v>
      </c>
      <c r="G13" s="12">
        <f>'Mileage Log'!C18</f>
        <v/>
      </c>
      <c r="H13" s="13">
        <f>F13*G13</f>
        <v/>
      </c>
    </row>
    <row r="14">
      <c r="A14" s="14" t="inlineStr">
        <is>
          <t>TOTAL</t>
        </is>
      </c>
      <c r="B14" s="32" t="n"/>
      <c r="C14" s="32" t="n"/>
      <c r="D14" s="32" t="n"/>
      <c r="E14" s="33" t="n"/>
      <c r="F14" s="16">
        <f>SUM(F4:F13)</f>
        <v/>
      </c>
      <c r="G14" s="17" t="n"/>
      <c r="H14" s="16">
        <f>SUM(H4:H13)</f>
        <v/>
      </c>
    </row>
  </sheetData>
  <mergeCells count="2">
    <mergeCell ref="A1:H1"/>
    <mergeCell ref="A14:E14"/>
  </mergeCells>
  <conditionalFormatting sqref="F4:F13">
    <cfRule type="expression" priority="1" dxfId="0">
      <formula>F4&gt;200</formula>
    </cfRule>
  </conditionalFormatting>
  <dataValidations count="2">
    <dataValidation sqref="C4:C13" showErrorMessage="1" showInputMessage="1" allowBlank="1" type="list">
      <formula1>"Fuel,Insurance,Repairs &amp; Maintenance,Registration &amp; Fees,Depreciation,Lease Payment,Tires,Car Wash &amp; Detailing,Parking &amp; Tolls,Other"</formula1>
    </dataValidation>
    <dataValidation sqref="E4:E13" showErrorMessage="1" showInputMessage="1" allowBlank="1" type="list">
      <formula1>"Cash,Credit Card,Debit Card,Check,Business Account"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8"/>
  <sheetViews>
    <sheetView workbookViewId="0">
      <pane ySplit="3" topLeftCell="A4" activePane="bottomLeft" state="frozen"/>
      <selection pane="bottomLeft" activeCell="A1" sqref="A1"/>
    </sheetView>
  </sheetViews>
  <sheetFormatPr baseColWidth="8" defaultRowHeight="15"/>
  <cols>
    <col width="12" customWidth="1" min="1" max="1"/>
    <col width="28" customWidth="1" min="2" max="2"/>
    <col width="12" customWidth="1" min="3" max="3"/>
    <col width="24" customWidth="1" min="4" max="4"/>
    <col width="24" customWidth="1" min="5" max="5"/>
    <col width="14" customWidth="1" min="6" max="6"/>
    <col width="14" customWidth="1" min="7" max="7"/>
    <col width="12" customWidth="1" min="8" max="8"/>
    <col width="13" customWidth="1" min="9" max="9"/>
    <col width="13" customWidth="1" min="10" max="10"/>
  </cols>
  <sheetData>
    <row r="1" ht="26" customHeight="1">
      <c r="A1" s="1" t="inlineStr">
        <is>
          <t>Oakwood Consulting LLC - Vehicle Mileage Log (2026 Toyota Camry)</t>
        </is>
      </c>
    </row>
    <row r="2"/>
    <row r="3">
      <c r="A3" s="2" t="inlineStr">
        <is>
          <t>Date</t>
        </is>
      </c>
      <c r="B3" s="2" t="inlineStr">
        <is>
          <t>Trip Purpose</t>
        </is>
      </c>
      <c r="C3" s="2" t="inlineStr">
        <is>
          <t>Trip Type</t>
        </is>
      </c>
      <c r="D3" s="2" t="inlineStr">
        <is>
          <t>Start Location</t>
        </is>
      </c>
      <c r="E3" s="2" t="inlineStr">
        <is>
          <t>End Location</t>
        </is>
      </c>
      <c r="F3" s="2" t="inlineStr">
        <is>
          <t>Odometer Start</t>
        </is>
      </c>
      <c r="G3" s="2" t="inlineStr">
        <is>
          <t>Odometer End</t>
        </is>
      </c>
      <c r="H3" s="2" t="inlineStr">
        <is>
          <t>Total Miles</t>
        </is>
      </c>
      <c r="I3" s="2" t="inlineStr">
        <is>
          <t>Business Miles</t>
        </is>
      </c>
      <c r="J3" s="2" t="inlineStr">
        <is>
          <t>Personal Miles</t>
        </is>
      </c>
    </row>
    <row r="4">
      <c r="A4" s="3" t="inlineStr">
        <is>
          <t>01/08/2026</t>
        </is>
      </c>
      <c r="B4" s="4" t="inlineStr">
        <is>
          <t>Client meeting - Riverside Supply Inc, Denver CO</t>
        </is>
      </c>
      <c r="C4" s="5" t="inlineStr">
        <is>
          <t>Business</t>
        </is>
      </c>
      <c r="D4" s="4" t="inlineStr">
        <is>
          <t>Austin TX Office</t>
        </is>
      </c>
      <c r="E4" s="4" t="inlineStr">
        <is>
          <t>Denver CO</t>
        </is>
      </c>
      <c r="F4" s="18" t="n">
        <v>15020</v>
      </c>
      <c r="G4" s="18" t="n">
        <v>15310</v>
      </c>
      <c r="H4" s="5">
        <f>G4-F4</f>
        <v/>
      </c>
      <c r="I4" s="5">
        <f>IF(C4="Business",H4,0)</f>
        <v/>
      </c>
      <c r="J4" s="5">
        <f>IF(C4="Business",0,H4)</f>
        <v/>
      </c>
    </row>
    <row r="5">
      <c r="A5" s="8" t="inlineStr">
        <is>
          <t>01/22/2026</t>
        </is>
      </c>
      <c r="B5" s="9" t="inlineStr">
        <is>
          <t>Grocery run</t>
        </is>
      </c>
      <c r="C5" s="10" t="inlineStr">
        <is>
          <t>Personal</t>
        </is>
      </c>
      <c r="D5" s="9" t="inlineStr">
        <is>
          <t>Home</t>
        </is>
      </c>
      <c r="E5" s="9" t="inlineStr">
        <is>
          <t>H-E-B Austin TX</t>
        </is>
      </c>
      <c r="F5" s="18" t="n">
        <v>15310</v>
      </c>
      <c r="G5" s="18" t="n">
        <v>15326</v>
      </c>
      <c r="H5" s="10">
        <f>G5-F5</f>
        <v/>
      </c>
      <c r="I5" s="10">
        <f>IF(C5="Business",H5,0)</f>
        <v/>
      </c>
      <c r="J5" s="10">
        <f>IF(C5="Business",0,H5)</f>
        <v/>
      </c>
    </row>
    <row r="6">
      <c r="A6" s="3" t="inlineStr">
        <is>
          <t>02/05/2026</t>
        </is>
      </c>
      <c r="B6" s="4" t="inlineStr">
        <is>
          <t>Site visit - Summit Builders LLC, Phoenix AZ</t>
        </is>
      </c>
      <c r="C6" s="5" t="inlineStr">
        <is>
          <t>Business</t>
        </is>
      </c>
      <c r="D6" s="4" t="inlineStr">
        <is>
          <t>Austin TX Office</t>
        </is>
      </c>
      <c r="E6" s="4" t="inlineStr">
        <is>
          <t>Phoenix AZ</t>
        </is>
      </c>
      <c r="F6" s="18" t="n">
        <v>15326</v>
      </c>
      <c r="G6" s="18" t="n">
        <v>15701</v>
      </c>
      <c r="H6" s="5">
        <f>G6-F6</f>
        <v/>
      </c>
      <c r="I6" s="5">
        <f>IF(C6="Business",H6,0)</f>
        <v/>
      </c>
      <c r="J6" s="5">
        <f>IF(C6="Business",0,H6)</f>
        <v/>
      </c>
    </row>
    <row r="7">
      <c r="A7" s="8" t="inlineStr">
        <is>
          <t>02/18/2026</t>
        </is>
      </c>
      <c r="B7" s="9" t="inlineStr">
        <is>
          <t>DMV registration renewal</t>
        </is>
      </c>
      <c r="C7" s="10" t="inlineStr">
        <is>
          <t>Personal</t>
        </is>
      </c>
      <c r="D7" s="9" t="inlineStr">
        <is>
          <t>Home</t>
        </is>
      </c>
      <c r="E7" s="9" t="inlineStr">
        <is>
          <t>Travis County DMV</t>
        </is>
      </c>
      <c r="F7" s="18" t="n">
        <v>15701</v>
      </c>
      <c r="G7" s="18" t="n">
        <v>15719</v>
      </c>
      <c r="H7" s="10">
        <f>G7-F7</f>
        <v/>
      </c>
      <c r="I7" s="10">
        <f>IF(C7="Business",H7,0)</f>
        <v/>
      </c>
      <c r="J7" s="10">
        <f>IF(C7="Business",0,H7)</f>
        <v/>
      </c>
    </row>
    <row r="8">
      <c r="A8" s="3" t="inlineStr">
        <is>
          <t>03/03/2026</t>
        </is>
      </c>
      <c r="B8" s="4" t="inlineStr">
        <is>
          <t>Client meeting - Lakeside Manufacturing, Columbus OH</t>
        </is>
      </c>
      <c r="C8" s="5" t="inlineStr">
        <is>
          <t>Business</t>
        </is>
      </c>
      <c r="D8" s="4" t="inlineStr">
        <is>
          <t>Austin TX Office</t>
        </is>
      </c>
      <c r="E8" s="4" t="inlineStr">
        <is>
          <t>Columbus OH</t>
        </is>
      </c>
      <c r="F8" s="18" t="n">
        <v>15719</v>
      </c>
      <c r="G8" s="18" t="n">
        <v>16215</v>
      </c>
      <c r="H8" s="5">
        <f>G8-F8</f>
        <v/>
      </c>
      <c r="I8" s="5">
        <f>IF(C8="Business",H8,0)</f>
        <v/>
      </c>
      <c r="J8" s="5">
        <f>IF(C8="Business",0,H8)</f>
        <v/>
      </c>
    </row>
    <row r="9">
      <c r="A9" s="8" t="inlineStr">
        <is>
          <t>03/19/2026</t>
        </is>
      </c>
      <c r="B9" s="9" t="inlineStr">
        <is>
          <t>Vendor visit - Round Rock TX</t>
        </is>
      </c>
      <c r="C9" s="10" t="inlineStr">
        <is>
          <t>Business</t>
        </is>
      </c>
      <c r="D9" s="9" t="inlineStr">
        <is>
          <t>Austin TX Office</t>
        </is>
      </c>
      <c r="E9" s="9" t="inlineStr">
        <is>
          <t>Round Rock TX</t>
        </is>
      </c>
      <c r="F9" s="18" t="n">
        <v>16215</v>
      </c>
      <c r="G9" s="18" t="n">
        <v>16249</v>
      </c>
      <c r="H9" s="10">
        <f>G9-F9</f>
        <v/>
      </c>
      <c r="I9" s="10">
        <f>IF(C9="Business",H9,0)</f>
        <v/>
      </c>
      <c r="J9" s="10">
        <f>IF(C9="Business",0,H9)</f>
        <v/>
      </c>
    </row>
    <row r="10">
      <c r="A10" s="3" t="inlineStr">
        <is>
          <t>04/07/2026</t>
        </is>
      </c>
      <c r="B10" s="4" t="inlineStr">
        <is>
          <t>Weekend trip</t>
        </is>
      </c>
      <c r="C10" s="5" t="inlineStr">
        <is>
          <t>Personal</t>
        </is>
      </c>
      <c r="D10" s="4" t="inlineStr">
        <is>
          <t>Home</t>
        </is>
      </c>
      <c r="E10" s="4" t="inlineStr">
        <is>
          <t>Lake Travis TX</t>
        </is>
      </c>
      <c r="F10" s="18" t="n">
        <v>16249</v>
      </c>
      <c r="G10" s="18" t="n">
        <v>16291</v>
      </c>
      <c r="H10" s="5">
        <f>G10-F10</f>
        <v/>
      </c>
      <c r="I10" s="5">
        <f>IF(C10="Business",H10,0)</f>
        <v/>
      </c>
      <c r="J10" s="5">
        <f>IF(C10="Business",0,H10)</f>
        <v/>
      </c>
    </row>
    <row r="11">
      <c r="A11" s="8" t="inlineStr">
        <is>
          <t>04/25/2026</t>
        </is>
      </c>
      <c r="B11" s="9" t="inlineStr">
        <is>
          <t>Client meeting - Downtown Austin TX</t>
        </is>
      </c>
      <c r="C11" s="10" t="inlineStr">
        <is>
          <t>Business</t>
        </is>
      </c>
      <c r="D11" s="9" t="inlineStr">
        <is>
          <t>Austin TX Office</t>
        </is>
      </c>
      <c r="E11" s="9" t="inlineStr">
        <is>
          <t>Downtown Austin TX</t>
        </is>
      </c>
      <c r="F11" s="18" t="n">
        <v>16291</v>
      </c>
      <c r="G11" s="18" t="n">
        <v>16309</v>
      </c>
      <c r="H11" s="10">
        <f>G11-F11</f>
        <v/>
      </c>
      <c r="I11" s="10">
        <f>IF(C11="Business",H11,0)</f>
        <v/>
      </c>
      <c r="J11" s="10">
        <f>IF(C11="Business",0,H11)</f>
        <v/>
      </c>
    </row>
    <row r="12">
      <c r="A12" s="3" t="inlineStr">
        <is>
          <t>05/12/2026</t>
        </is>
      </c>
      <c r="B12" s="4" t="inlineStr">
        <is>
          <t>Conference - Seattle WA</t>
        </is>
      </c>
      <c r="C12" s="5" t="inlineStr">
        <is>
          <t>Business</t>
        </is>
      </c>
      <c r="D12" s="4" t="inlineStr">
        <is>
          <t>Austin TX Office</t>
        </is>
      </c>
      <c r="E12" s="4" t="inlineStr">
        <is>
          <t>Seattle WA</t>
        </is>
      </c>
      <c r="F12" s="18" t="n">
        <v>16309</v>
      </c>
      <c r="G12" s="18" t="n">
        <v>16891</v>
      </c>
      <c r="H12" s="5">
        <f>G12-F12</f>
        <v/>
      </c>
      <c r="I12" s="5">
        <f>IF(C12="Business",H12,0)</f>
        <v/>
      </c>
      <c r="J12" s="5">
        <f>IF(C12="Business",0,H12)</f>
        <v/>
      </c>
    </row>
    <row r="13">
      <c r="A13" s="8" t="inlineStr">
        <is>
          <t>06/02/2026</t>
        </is>
      </c>
      <c r="B13" s="9" t="inlineStr">
        <is>
          <t>Client meeting - Atlanta GA</t>
        </is>
      </c>
      <c r="C13" s="10" t="inlineStr">
        <is>
          <t>Business</t>
        </is>
      </c>
      <c r="D13" s="9" t="inlineStr">
        <is>
          <t>Austin TX Office</t>
        </is>
      </c>
      <c r="E13" s="9" t="inlineStr">
        <is>
          <t>Atlanta GA</t>
        </is>
      </c>
      <c r="F13" s="18" t="n">
        <v>16891</v>
      </c>
      <c r="G13" s="18" t="n">
        <v>17548</v>
      </c>
      <c r="H13" s="10">
        <f>G13-F13</f>
        <v/>
      </c>
      <c r="I13" s="10">
        <f>IF(C13="Business",H13,0)</f>
        <v/>
      </c>
      <c r="J13" s="10">
        <f>IF(C13="Business",0,H13)</f>
        <v/>
      </c>
    </row>
    <row r="14">
      <c r="A14" s="14" t="inlineStr">
        <is>
          <t>TOTAL</t>
        </is>
      </c>
      <c r="B14" s="32" t="n"/>
      <c r="C14" s="32" t="n"/>
      <c r="D14" s="32" t="n"/>
      <c r="E14" s="32" t="n"/>
      <c r="F14" s="32" t="n"/>
      <c r="G14" s="33" t="n"/>
      <c r="H14" s="19">
        <f>SUM(H4:H13)</f>
        <v/>
      </c>
      <c r="I14" s="19">
        <f>SUM(I4:I13)</f>
        <v/>
      </c>
      <c r="J14" s="19">
        <f>SUM(J4:J13)</f>
        <v/>
      </c>
    </row>
    <row r="15"/>
    <row r="16">
      <c r="A16" s="20" t="inlineStr">
        <is>
          <t>Business Use % Summary</t>
        </is>
      </c>
    </row>
    <row r="17">
      <c r="A17" s="21" t="inlineStr">
        <is>
          <t>Total Miles</t>
        </is>
      </c>
      <c r="B17" s="21" t="inlineStr">
        <is>
          <t>Business Miles</t>
        </is>
      </c>
      <c r="C17" s="21" t="inlineStr">
        <is>
          <t>Business Use %</t>
        </is>
      </c>
      <c r="D17" s="22" t="inlineStr">
        <is>
          <t>Reference Cell Below (C18)</t>
        </is>
      </c>
    </row>
    <row r="18">
      <c r="A18" s="10">
        <f>H14</f>
        <v/>
      </c>
      <c r="B18" s="10">
        <f>I14</f>
        <v/>
      </c>
      <c r="C18" s="23">
        <f>IFERROR(B18/A18,0)</f>
        <v/>
      </c>
    </row>
  </sheetData>
  <mergeCells count="3">
    <mergeCell ref="A1:J1"/>
    <mergeCell ref="A14:G14"/>
    <mergeCell ref="A16:C16"/>
  </mergeCells>
  <dataValidations count="1">
    <dataValidation sqref="C4:C13" showErrorMessage="1" showInputMessage="1" allowBlank="1" type="list">
      <formula1>"Business,Personal"</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28" customWidth="1" min="1" max="1"/>
    <col width="18" customWidth="1" min="2" max="2"/>
    <col width="18" customWidth="1" min="3" max="3"/>
    <col width="18" customWidth="1" min="4" max="4"/>
    <col width="18" customWidth="1" min="5" max="5"/>
    <col width="18" customWidth="1" min="6" max="6"/>
  </cols>
  <sheetData>
    <row r="1" ht="26" customHeight="1">
      <c r="A1" s="1" t="inlineStr">
        <is>
          <t>Vehicle Expense Deduction Summary Dashboard - 2026</t>
        </is>
      </c>
    </row>
    <row r="2"/>
    <row r="3">
      <c r="A3" s="20" t="inlineStr">
        <is>
          <t>Key Metrics</t>
        </is>
      </c>
    </row>
    <row r="4">
      <c r="A4" s="24" t="inlineStr">
        <is>
          <t>Total Actual Vehicle Expenses</t>
        </is>
      </c>
      <c r="B4" s="25">
        <f>'Vehicle Expenses'!F14</f>
        <v/>
      </c>
    </row>
    <row r="5">
      <c r="A5" s="26" t="inlineStr">
        <is>
          <t>Total Miles Driven</t>
        </is>
      </c>
      <c r="B5" s="27">
        <f>'Mileage Log'!H14</f>
        <v/>
      </c>
    </row>
    <row r="6">
      <c r="A6" s="24" t="inlineStr">
        <is>
          <t>Total Business Miles</t>
        </is>
      </c>
      <c r="B6" s="27">
        <f>'Mileage Log'!I14</f>
        <v/>
      </c>
    </row>
    <row r="7">
      <c r="A7" s="26" t="inlineStr">
        <is>
          <t>Total Personal Miles</t>
        </is>
      </c>
      <c r="B7" s="27">
        <f>'Mileage Log'!J14</f>
        <v/>
      </c>
    </row>
    <row r="8">
      <c r="A8" s="24" t="inlineStr">
        <is>
          <t>Business Use %</t>
        </is>
      </c>
      <c r="B8" s="23">
        <f>'Mileage Log'!C18</f>
        <v/>
      </c>
    </row>
    <row r="9">
      <c r="A9" s="26" t="inlineStr">
        <is>
          <t>Total Deductible Amount</t>
        </is>
      </c>
      <c r="B9" s="25">
        <f>'Vehicle Expenses'!H14</f>
        <v/>
      </c>
    </row>
    <row r="10"/>
    <row r="11">
      <c r="A11" s="20" t="inlineStr">
        <is>
          <t>Expense Category Breakdown</t>
        </is>
      </c>
    </row>
    <row r="12">
      <c r="A12" s="19" t="inlineStr">
        <is>
          <t>Category</t>
        </is>
      </c>
      <c r="B12" s="19" t="inlineStr">
        <is>
          <t>Total Amount</t>
        </is>
      </c>
    </row>
    <row r="13">
      <c r="A13" s="4" t="inlineStr">
        <is>
          <t>Fuel</t>
        </is>
      </c>
      <c r="B13" s="6">
        <f>SUMIF('Vehicle Expenses'!C4:C13,A13,'Vehicle Expenses'!F4:F13)</f>
        <v/>
      </c>
    </row>
    <row r="14">
      <c r="A14" s="9" t="inlineStr">
        <is>
          <t>Insurance</t>
        </is>
      </c>
      <c r="B14" s="13">
        <f>SUMIF('Vehicle Expenses'!C4:C13,A14,'Vehicle Expenses'!F4:F13)</f>
        <v/>
      </c>
    </row>
    <row r="15">
      <c r="A15" s="4" t="inlineStr">
        <is>
          <t>Repairs &amp; Maintenance</t>
        </is>
      </c>
      <c r="B15" s="6">
        <f>SUMIF('Vehicle Expenses'!C4:C13,A15,'Vehicle Expenses'!F4:F13)</f>
        <v/>
      </c>
    </row>
    <row r="16">
      <c r="A16" s="9" t="inlineStr">
        <is>
          <t>Registration &amp; Fees</t>
        </is>
      </c>
      <c r="B16" s="13">
        <f>SUMIF('Vehicle Expenses'!C4:C13,A16,'Vehicle Expenses'!F4:F13)</f>
        <v/>
      </c>
    </row>
    <row r="17">
      <c r="A17" s="4" t="inlineStr">
        <is>
          <t>Depreciation</t>
        </is>
      </c>
      <c r="B17" s="6">
        <f>SUMIF('Vehicle Expenses'!C4:C13,A17,'Vehicle Expenses'!F4:F13)</f>
        <v/>
      </c>
    </row>
    <row r="18">
      <c r="A18" s="9" t="inlineStr">
        <is>
          <t>Lease Payment</t>
        </is>
      </c>
      <c r="B18" s="13">
        <f>SUMIF('Vehicle Expenses'!C4:C13,A18,'Vehicle Expenses'!F4:F13)</f>
        <v/>
      </c>
    </row>
    <row r="19">
      <c r="A19" s="4" t="inlineStr">
        <is>
          <t>Tires</t>
        </is>
      </c>
      <c r="B19" s="6">
        <f>SUMIF('Vehicle Expenses'!C4:C13,A19,'Vehicle Expenses'!F4:F13)</f>
        <v/>
      </c>
    </row>
    <row r="20">
      <c r="A20" s="9" t="inlineStr">
        <is>
          <t>Car Wash &amp; Detailing</t>
        </is>
      </c>
      <c r="B20" s="13">
        <f>SUMIF('Vehicle Expenses'!C4:C13,A20,'Vehicle Expenses'!F4:F13)</f>
        <v/>
      </c>
    </row>
    <row r="21">
      <c r="A21" s="4" t="inlineStr">
        <is>
          <t>Parking &amp; Tolls</t>
        </is>
      </c>
      <c r="B21" s="6">
        <f>SUMIF('Vehicle Expenses'!C4:C13,A21,'Vehicle Expenses'!F4:F13)</f>
        <v/>
      </c>
    </row>
    <row r="22">
      <c r="A22" s="9" t="inlineStr">
        <is>
          <t>Other</t>
        </is>
      </c>
      <c r="B22" s="13">
        <f>SUMIF('Vehicle Expenses'!C4:C13,A22,'Vehicle Expenses'!F4:F13)</f>
        <v/>
      </c>
    </row>
    <row r="23"/>
    <row r="24"/>
    <row r="25">
      <c r="A25" s="20" t="inlineStr">
        <is>
          <t>Monthly Expense Summary</t>
        </is>
      </c>
    </row>
    <row r="26">
      <c r="A26" s="19" t="inlineStr">
        <is>
          <t>Month</t>
        </is>
      </c>
      <c r="B26" s="19" t="inlineStr">
        <is>
          <t>Total Amount</t>
        </is>
      </c>
    </row>
    <row r="27">
      <c r="A27" s="4" t="inlineStr">
        <is>
          <t>January 2026</t>
        </is>
      </c>
      <c r="B27" s="6">
        <f>SUMPRODUCT(('Vehicle Expenses'!A4:A13&gt;=DATE(2026,1,1))*('Vehicle Expenses'!A4:A13&lt;DATE(2026,2,1))*'Vehicle Expenses'!F4:F13)</f>
        <v/>
      </c>
    </row>
    <row r="28">
      <c r="A28" s="9" t="inlineStr">
        <is>
          <t>February 2026</t>
        </is>
      </c>
      <c r="B28" s="13">
        <f>SUMPRODUCT(('Vehicle Expenses'!A4:A13&gt;=DATE(2026,2,1))*('Vehicle Expenses'!A4:A13&lt;DATE(2026,3,1))*'Vehicle Expenses'!F4:F13)</f>
        <v/>
      </c>
    </row>
    <row r="29">
      <c r="A29" s="4" t="inlineStr">
        <is>
          <t>March 2026</t>
        </is>
      </c>
      <c r="B29" s="6">
        <f>SUMPRODUCT(('Vehicle Expenses'!A4:A13&gt;=DATE(2026,3,1))*('Vehicle Expenses'!A4:A13&lt;DATE(2026,4,1))*'Vehicle Expenses'!F4:F13)</f>
        <v/>
      </c>
    </row>
    <row r="30">
      <c r="A30" s="9" t="inlineStr">
        <is>
          <t>April 2026</t>
        </is>
      </c>
      <c r="B30" s="13">
        <f>SUMPRODUCT(('Vehicle Expenses'!A4:A13&gt;=DATE(2026,4,1))*('Vehicle Expenses'!A4:A13&lt;DATE(2026,5,1))*'Vehicle Expenses'!F4:F13)</f>
        <v/>
      </c>
    </row>
    <row r="31">
      <c r="A31" s="4" t="inlineStr">
        <is>
          <t>May 2026</t>
        </is>
      </c>
      <c r="B31" s="6">
        <f>SUMPRODUCT(('Vehicle Expenses'!A4:A13&gt;=DATE(2026,5,1))*('Vehicle Expenses'!A4:A13&lt;DATE(2026,6,1))*'Vehicle Expenses'!F4:F13)</f>
        <v/>
      </c>
    </row>
    <row r="32">
      <c r="A32" s="9" t="inlineStr">
        <is>
          <t>June 2026</t>
        </is>
      </c>
      <c r="B32" s="13">
        <f>SUMPRODUCT(('Vehicle Expenses'!A4:A13&gt;=DATE(2026,6,1))*('Vehicle Expenses'!A4:A13&lt;DATE(2026,7,1))*'Vehicle Expenses'!F4:F13)</f>
        <v/>
      </c>
    </row>
  </sheetData>
  <mergeCells count="4">
    <mergeCell ref="A1:F1"/>
    <mergeCell ref="A3:B3"/>
    <mergeCell ref="A11:B11"/>
    <mergeCell ref="A25:B25"/>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6" customWidth="1" min="1" max="1"/>
    <col width="90" customWidth="1" min="2" max="2"/>
  </cols>
  <sheetData>
    <row r="1" ht="26" customHeight="1">
      <c r="A1" s="1" t="inlineStr">
        <is>
          <t>Instructions - Actual Vehicle Expense Method Log</t>
        </is>
      </c>
    </row>
    <row r="2"/>
    <row r="3" ht="48" customHeight="1">
      <c r="A3" s="28" t="inlineStr">
        <is>
          <t>Purpose</t>
        </is>
      </c>
      <c r="B3" s="29" t="inlineStr">
        <is>
          <t>This workbook tracks actual vehicle expenses and mileage to calculate the IRS actual expense method deduction for business vehicle use. It should be used alongside contemporaneous mileage records to support Schedule C or corporate tax filings.</t>
        </is>
      </c>
    </row>
    <row r="4" ht="48" customHeight="1">
      <c r="A4" s="30" t="inlineStr">
        <is>
          <t>Vehicle Expenses Sheet</t>
        </is>
      </c>
      <c r="B4" s="31" t="inlineStr">
        <is>
          <t>Log every actual cost related to operating the vehicle: fuel, insurance, repairs and maintenance, registration and fees, depreciation, lease payments, tires, car washes, and parking or tolls. Enter the Date, Vendor, Category (use dropdown), Description, Payment Method (use dropdown), and Amount. The Business Use % and Deductible Amount columns calculate automatically from the Mileage Log sheet.</t>
        </is>
      </c>
    </row>
    <row r="5" ht="48" customHeight="1">
      <c r="A5" s="28" t="inlineStr">
        <is>
          <t>Mileage Log Sheet</t>
        </is>
      </c>
      <c r="B5" s="29" t="inlineStr">
        <is>
          <t>Record every trip taken in the vehicle. Enter the Date, Trip Purpose, Trip Type (Business or Personal, use dropdown), Start Location, End Location, and Odometer Start/End readings. Total Miles, Business Miles, and Personal Miles calculate automatically. The Business Use % summary at the bottom (row 18) drives the deduction calculation on the Vehicle Expenses sheet.</t>
        </is>
      </c>
    </row>
    <row r="6" ht="48" customHeight="1">
      <c r="A6" s="30" t="inlineStr">
        <is>
          <t>Summary Dashboard Sheet</t>
        </is>
      </c>
      <c r="B6" s="31" t="inlineStr">
        <is>
          <t>Displays key metrics (total expenses, total miles, business use percentage, and total deductible amount) plus a category breakdown pie chart, a monthly expense bar chart, and an odometer trend line chart. Use this sheet for a quick overview before filing taxes or reviewing with your accountant.</t>
        </is>
      </c>
    </row>
    <row r="7" ht="48" customHeight="1">
      <c r="A7" s="28" t="inlineStr">
        <is>
          <t>Business Use % Formula</t>
        </is>
      </c>
      <c r="B7" s="29" t="inlineStr">
        <is>
          <t>Business Use % = Total Business Miles / Total Miles (calculated on the Mileage Log sheet). This percentage is applied to every actual expense to determine the deductible business portion, consistent with IRS actual expense method rules.</t>
        </is>
      </c>
    </row>
    <row r="8" ht="48" customHeight="1">
      <c r="A8" s="30" t="inlineStr">
        <is>
          <t>Recordkeeping Tip</t>
        </is>
      </c>
      <c r="B8" s="31" t="inlineStr">
        <is>
          <t>The IRS requires contemporaneous mileage records including date, destination, business purpose, and odometer readings. Keep all receipts for actual expenses (fuel, repairs, insurance, etc.) for at least three years in case of an audit.</t>
        </is>
      </c>
    </row>
    <row r="9" ht="48" customHeight="1">
      <c r="A9" s="28" t="inlineStr">
        <is>
          <t>Editable Cells</t>
        </is>
      </c>
      <c r="B9" s="29" t="inlineStr">
        <is>
          <t>Cells shaded pale yellow (input cells) are meant to be edited with your own data. All other cells contain formulas and should generally not be overwritten.</t>
        </is>
      </c>
    </row>
    <row r="10" ht="48" customHeight="1">
      <c r="A10" s="30" t="inlineStr">
        <is>
          <t>Depreciation Note</t>
        </is>
      </c>
      <c r="B10" s="31" t="inlineStr">
        <is>
          <t>If claiming depreciation under the actual expense method, use IRS Form 4562 to calculate the annual depreciation amount, then enter it as a line item in the Vehicle Expenses sheet under the Depreciation category.</t>
        </is>
      </c>
    </row>
    <row r="11" ht="48" customHeight="1">
      <c r="A11" s="28" t="inlineStr">
        <is>
          <t>Disclaimer</t>
        </is>
      </c>
      <c r="B11" s="29" t="inlineStr">
        <is>
          <t>This workbook is a record-keeping tool only and does not constitute tax advice. Consult a licensed tax professional or IRS Publication 463 for guidance on vehicle expense deductions.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2026-07-14T15:07:10Z</dcterms:created>
  <dcterms:modified xmlns:dcterms="http://purl.org/dc/terms/" xmlns:xsi="http://www.w3.org/2001/XMLSchema-instance" xsi:type="dcterms:W3CDTF">2026-07-14T15:07:10Z</dcterms:modified>
</cp:coreProperties>
</file>