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or Summary" sheetId="1" state="visible" r:id="rId1"/>
    <sheet xmlns:r="http://schemas.openxmlformats.org/officeDocument/2006/relationships" name="Monthly Detail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&quot;$&quot;#,##0.00"/>
    <numFmt numFmtId="165" formatCode="0.0%"/>
  </numFmts>
  <fonts count="7">
    <font>
      <name val="Calibri"/>
      <family val="2"/>
      <color theme="1"/>
      <sz val="11"/>
      <scheme val="minor"/>
    </font>
    <font>
      <b val="1"/>
      <color rgb="000F766E"/>
      <sz val="16"/>
    </font>
    <font>
      <b val="1"/>
      <color rgb="00FFFFFF"/>
      <sz val="11"/>
    </font>
    <font>
      <b val="1"/>
      <color rgb="00FFFFFF"/>
      <sz val="10"/>
    </font>
    <font>
      <b val="1"/>
      <i val="1"/>
      <color rgb="006B7280"/>
      <sz val="9"/>
    </font>
    <font>
      <b val="1"/>
    </font>
    <font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164" fontId="0" fillId="4" borderId="1" applyAlignment="1" pivotButton="0" quotePrefix="0" xfId="0">
      <alignment horizontal="center" vertical="center" wrapText="1"/>
    </xf>
    <xf numFmtId="164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3" fillId="6" borderId="1" pivotButton="0" quotePrefix="0" xfId="0"/>
    <xf numFmtId="164" fontId="3" fillId="6" borderId="1" pivotButton="0" quotePrefix="0" xfId="0"/>
    <xf numFmtId="165" fontId="3" fillId="6" borderId="1" pivotButton="0" quotePrefix="0" xfId="0"/>
    <xf numFmtId="0" fontId="1" fillId="0" borderId="0" pivotButton="0" quotePrefix="0" xfId="0"/>
    <xf numFmtId="0" fontId="4" fillId="0" borderId="0" pivotButton="0" quotePrefix="0" xfId="0"/>
    <xf numFmtId="165" fontId="0" fillId="3" borderId="0" pivotButton="0" quotePrefix="0" xfId="0"/>
    <xf numFmtId="0" fontId="3" fillId="6" borderId="0" pivotButton="0" quotePrefix="0" xfId="0"/>
    <xf numFmtId="0" fontId="5" fillId="4" borderId="1" pivotButton="0" quotePrefix="0" xfId="0"/>
    <xf numFmtId="0" fontId="5" fillId="5" borderId="1" pivotButton="0" quotePrefix="0" xfId="0"/>
    <xf numFmtId="1" fontId="0" fillId="4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2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0" fontId="6" fillId="0" borderId="0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1099-K Reported vs Book Recorded Revenue by Processor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'Dashboard'!B14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'Dashboard'!$A$15:$A$23</f>
            </numRef>
          </cat>
          <val>
            <numRef>
              <f>'Dashboard'!$B$15:$B$23</f>
            </numRef>
          </val>
        </ser>
        <ser>
          <idx val="1"/>
          <order val="1"/>
          <tx>
            <strRef>
              <f>'Dashboard'!C14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prstDash val="solid"/>
            </a:ln>
          </spPr>
          <cat>
            <numRef>
              <f>'Dashboard'!$A$15:$A$23</f>
            </numRef>
          </cat>
          <val>
            <numRef>
              <f>'Dashboard'!$C$15:$C$23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Processor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Processor Reconciliation Status</a:t>
            </a:r>
          </a:p>
        </rich>
      </tx>
    </title>
    <plotArea>
      <pieChart>
        <varyColors val="1"/>
        <ser>
          <idx val="0"/>
          <order val="0"/>
          <tx>
            <strRef>
              <f>'Dashboard'!B26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'Dashboard'!$A$27:$A$28</f>
            </numRef>
          </cat>
          <val>
            <numRef>
              <f>'Dashboard'!$B$27:$B$28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charts/chart3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Monthly Gross Volume vs Book Revenue Trend (Stripe)</a:t>
            </a:r>
          </a:p>
        </rich>
      </tx>
    </title>
    <plotArea>
      <lineChart>
        <grouping val="standard"/>
        <ser>
          <idx val="0"/>
          <order val="0"/>
          <tx>
            <strRef>
              <f>'Dashboard'!B31</f>
            </strRef>
          </tx>
          <spPr>
            <a:ln xmlns:a="http://schemas.openxmlformats.org/drawingml/2006/main" w="22000">
              <a:solidFill>
                <a:srgbClr val="0F766E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'Dashboard'!$A$32:$A$41</f>
            </numRef>
          </cat>
          <val>
            <numRef>
              <f>'Dashboard'!$B$32:$B$41</f>
            </numRef>
          </val>
        </ser>
        <ser>
          <idx val="1"/>
          <order val="1"/>
          <tx>
            <strRef>
              <f>'Dashboard'!C31</f>
            </strRef>
          </tx>
          <spPr>
            <a:ln xmlns:a="http://schemas.openxmlformats.org/drawingml/2006/main" w="22000">
              <a:solidFill>
                <a:srgbClr val="DC2626"/>
              </a:solidFill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'Dashboard'!$A$32:$A$41</f>
            </numRef>
          </cat>
          <val>
            <numRef>
              <f>'Dashboard'!$C$32:$C$41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Month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($)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Relationship Type="http://schemas.openxmlformats.org/officeDocument/2006/relationships/chart" Target="/xl/charts/chart3.xml" Id="rId3"/></Relationships>
</file>

<file path=xl/drawings/drawing1.xml><?xml version="1.0" encoding="utf-8"?>
<wsDr xmlns="http://schemas.openxmlformats.org/drawingml/2006/spreadsheetDrawing">
  <oneCellAnchor>
    <from>
      <col>4</col>
      <colOff>0</colOff>
      <row>12</row>
      <rowOff>0</rowOff>
    </from>
    <ext cx="792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25</row>
      <rowOff>0</rowOff>
    </from>
    <ext cx="432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  <oneCellAnchor>
    <from>
      <col>4</col>
      <colOff>0</colOff>
      <row>30</row>
      <rowOff>0</rowOff>
    </from>
    <ext cx="7920000" cy="3600000"/>
    <graphicFrame>
      <nvGraphicFramePr>
        <cNvPr id="3" name="Chart 3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  <col width="16" customWidth="1" min="3" max="3"/>
    <col width="22" customWidth="1" min="4" max="4"/>
    <col width="18" customWidth="1" min="5" max="5"/>
    <col width="22" customWidth="1" min="6" max="6"/>
    <col width="16" customWidth="1" min="7" max="7"/>
    <col width="12" customWidth="1" min="8" max="8"/>
    <col width="18" customWidth="1" min="9" max="9"/>
    <col width="14" customWidth="1" min="10" max="10"/>
    <col width="24" customWidth="1" min="11" max="11"/>
  </cols>
  <sheetData>
    <row r="1" ht="24" customHeight="1">
      <c r="A1" s="1" t="inlineStr">
        <is>
          <t>1099-K Payment Processor Reconciliation - Oakwood Retail Group LLC - Tax Year 2026</t>
        </is>
      </c>
    </row>
    <row r="2"/>
    <row r="3" ht="32" customHeight="1">
      <c r="A3" s="2" t="inlineStr">
        <is>
          <t>Payment Processor</t>
        </is>
      </c>
      <c r="B3" s="2" t="inlineStr">
        <is>
          <t>Processor EIN</t>
        </is>
      </c>
      <c r="C3" s="2" t="inlineStr">
        <is>
          <t>Merchant ID</t>
        </is>
      </c>
      <c r="D3" s="2" t="inlineStr">
        <is>
          <t>Box 1a Gross Amount (1099-K)</t>
        </is>
      </c>
      <c r="E3" s="2" t="inlineStr">
        <is>
          <t>Box 4 Fed Tax Withheld</t>
        </is>
      </c>
      <c r="F3" s="2" t="inlineStr">
        <is>
          <t>Book Recorded Gross Revenue</t>
        </is>
      </c>
      <c r="G3" s="2" t="inlineStr">
        <is>
          <t>Difference ($)</t>
        </is>
      </c>
      <c r="H3" s="2" t="inlineStr">
        <is>
          <t>Variance %</t>
        </is>
      </c>
      <c r="I3" s="2" t="inlineStr">
        <is>
          <t>Reconciliation Status</t>
        </is>
      </c>
      <c r="J3" s="2" t="inlineStr">
        <is>
          <t>Reviewed By</t>
        </is>
      </c>
      <c r="K3" s="2" t="inlineStr">
        <is>
          <t>Notes</t>
        </is>
      </c>
    </row>
    <row r="4">
      <c r="A4" s="3" t="inlineStr">
        <is>
          <t>Stripe Inc.</t>
        </is>
      </c>
      <c r="B4" s="3" t="inlineStr">
        <is>
          <t>94-3162769</t>
        </is>
      </c>
      <c r="C4" s="3" t="inlineStr">
        <is>
          <t>MID-77012394</t>
        </is>
      </c>
      <c r="D4" s="4" t="n">
        <v>284650</v>
      </c>
      <c r="E4" s="4" t="n">
        <v>0</v>
      </c>
      <c r="F4" s="5" t="n">
        <v>281900</v>
      </c>
      <c r="G4" s="4">
        <f>D4-F4</f>
        <v/>
      </c>
      <c r="H4" s="6">
        <f>IFERROR(G4/D4,0)</f>
        <v/>
      </c>
      <c r="I4" s="3">
        <f>IF(ABS(H4)&gt;0.02,"Review Needed","Match")</f>
        <v/>
      </c>
      <c r="J4" s="7" t="inlineStr"/>
      <c r="K4" s="8" t="inlineStr"/>
    </row>
    <row r="5">
      <c r="A5" s="9" t="inlineStr">
        <is>
          <t>PayPal Holdings Inc.</t>
        </is>
      </c>
      <c r="B5" s="9" t="inlineStr">
        <is>
          <t>94-3419775</t>
        </is>
      </c>
      <c r="C5" s="9" t="inlineStr">
        <is>
          <t>MID-88213765</t>
        </is>
      </c>
      <c r="D5" s="10" t="n">
        <v>156320.5</v>
      </c>
      <c r="E5" s="10" t="n">
        <v>0</v>
      </c>
      <c r="F5" s="5" t="n">
        <v>156320.5</v>
      </c>
      <c r="G5" s="10">
        <f>D5-F5</f>
        <v/>
      </c>
      <c r="H5" s="11">
        <f>IFERROR(G5/D5,0)</f>
        <v/>
      </c>
      <c r="I5" s="9">
        <f>IF(ABS(H5)&gt;0.02,"Review Needed","Match")</f>
        <v/>
      </c>
      <c r="J5" s="7" t="inlineStr"/>
      <c r="K5" s="12" t="inlineStr"/>
    </row>
    <row r="6">
      <c r="A6" s="3" t="inlineStr">
        <is>
          <t>Square (Block Inc.)</t>
        </is>
      </c>
      <c r="B6" s="3" t="inlineStr">
        <is>
          <t>80-0429876</t>
        </is>
      </c>
      <c r="C6" s="3" t="inlineStr">
        <is>
          <t>MID-33019284</t>
        </is>
      </c>
      <c r="D6" s="4" t="n">
        <v>98745.25</v>
      </c>
      <c r="E6" s="4" t="n">
        <v>0</v>
      </c>
      <c r="F6" s="5" t="n">
        <v>95200</v>
      </c>
      <c r="G6" s="4">
        <f>D6-F6</f>
        <v/>
      </c>
      <c r="H6" s="6">
        <f>IFERROR(G6/D6,0)</f>
        <v/>
      </c>
      <c r="I6" s="3">
        <f>IF(ABS(H6)&gt;0.02,"Review Needed","Match")</f>
        <v/>
      </c>
      <c r="J6" s="7" t="inlineStr"/>
      <c r="K6" s="8" t="inlineStr"/>
    </row>
    <row r="7">
      <c r="A7" s="9" t="inlineStr">
        <is>
          <t>Amazon Payments Inc.</t>
        </is>
      </c>
      <c r="B7" s="9" t="inlineStr">
        <is>
          <t>91-1985674</t>
        </is>
      </c>
      <c r="C7" s="9" t="inlineStr">
        <is>
          <t>MID-55102938</t>
        </is>
      </c>
      <c r="D7" s="10" t="n">
        <v>212430.75</v>
      </c>
      <c r="E7" s="10" t="n">
        <v>0</v>
      </c>
      <c r="F7" s="5" t="n">
        <v>212430.75</v>
      </c>
      <c r="G7" s="10">
        <f>D7-F7</f>
        <v/>
      </c>
      <c r="H7" s="11">
        <f>IFERROR(G7/D7,0)</f>
        <v/>
      </c>
      <c r="I7" s="9">
        <f>IF(ABS(H7)&gt;0.02,"Review Needed","Match")</f>
        <v/>
      </c>
      <c r="J7" s="7" t="inlineStr"/>
      <c r="K7" s="12" t="inlineStr"/>
    </row>
    <row r="8">
      <c r="A8" s="3" t="inlineStr">
        <is>
          <t>Shopify Payments (US) Inc.</t>
        </is>
      </c>
      <c r="B8" s="3" t="inlineStr">
        <is>
          <t>46-4241147</t>
        </is>
      </c>
      <c r="C8" s="3" t="inlineStr">
        <is>
          <t>MID-66203847</t>
        </is>
      </c>
      <c r="D8" s="4" t="n">
        <v>175860</v>
      </c>
      <c r="E8" s="4" t="n">
        <v>0</v>
      </c>
      <c r="F8" s="5" t="n">
        <v>170200</v>
      </c>
      <c r="G8" s="4">
        <f>D8-F8</f>
        <v/>
      </c>
      <c r="H8" s="6">
        <f>IFERROR(G8/D8,0)</f>
        <v/>
      </c>
      <c r="I8" s="3">
        <f>IF(ABS(H8)&gt;0.02,"Review Needed","Match")</f>
        <v/>
      </c>
      <c r="J8" s="7" t="inlineStr"/>
      <c r="K8" s="8" t="inlineStr"/>
    </row>
    <row r="9">
      <c r="A9" s="9" t="inlineStr">
        <is>
          <t>Etsy Payments</t>
        </is>
      </c>
      <c r="B9" s="9" t="inlineStr">
        <is>
          <t>20-2202767</t>
        </is>
      </c>
      <c r="C9" s="9" t="inlineStr">
        <is>
          <t>MID-22908371</t>
        </is>
      </c>
      <c r="D9" s="10" t="n">
        <v>42315.6</v>
      </c>
      <c r="E9" s="10" t="n">
        <v>0</v>
      </c>
      <c r="F9" s="5" t="n">
        <v>42315.6</v>
      </c>
      <c r="G9" s="10">
        <f>D9-F9</f>
        <v/>
      </c>
      <c r="H9" s="11">
        <f>IFERROR(G9/D9,0)</f>
        <v/>
      </c>
      <c r="I9" s="9">
        <f>IF(ABS(H9)&gt;0.02,"Review Needed","Match")</f>
        <v/>
      </c>
      <c r="J9" s="7" t="inlineStr"/>
      <c r="K9" s="12" t="inlineStr"/>
    </row>
    <row r="10">
      <c r="A10" s="3" t="inlineStr">
        <is>
          <t>Venmo (PayPal Business)</t>
        </is>
      </c>
      <c r="B10" s="3" t="inlineStr">
        <is>
          <t>26-3865416</t>
        </is>
      </c>
      <c r="C10" s="3" t="inlineStr">
        <is>
          <t>MID-99017253</t>
        </is>
      </c>
      <c r="D10" s="4" t="n">
        <v>31840</v>
      </c>
      <c r="E10" s="4" t="n">
        <v>0</v>
      </c>
      <c r="F10" s="5" t="n">
        <v>29500</v>
      </c>
      <c r="G10" s="4">
        <f>D10-F10</f>
        <v/>
      </c>
      <c r="H10" s="6">
        <f>IFERROR(G10/D10,0)</f>
        <v/>
      </c>
      <c r="I10" s="3">
        <f>IF(ABS(H10)&gt;0.02,"Review Needed","Match")</f>
        <v/>
      </c>
      <c r="J10" s="7" t="inlineStr"/>
      <c r="K10" s="8" t="inlineStr"/>
    </row>
    <row r="11">
      <c r="A11" s="9" t="inlineStr">
        <is>
          <t>Clover Network LLC</t>
        </is>
      </c>
      <c r="B11" s="9" t="inlineStr">
        <is>
          <t>45-2358741</t>
        </is>
      </c>
      <c r="C11" s="9" t="inlineStr">
        <is>
          <t>MID-11284756</t>
        </is>
      </c>
      <c r="D11" s="10" t="n">
        <v>67920.39999999999</v>
      </c>
      <c r="E11" s="10" t="n">
        <v>0</v>
      </c>
      <c r="F11" s="5" t="n">
        <v>67920.39999999999</v>
      </c>
      <c r="G11" s="10">
        <f>D11-F11</f>
        <v/>
      </c>
      <c r="H11" s="11">
        <f>IFERROR(G11/D11,0)</f>
        <v/>
      </c>
      <c r="I11" s="9">
        <f>IF(ABS(H11)&gt;0.02,"Review Needed","Match")</f>
        <v/>
      </c>
      <c r="J11" s="7" t="inlineStr"/>
      <c r="K11" s="12" t="inlineStr"/>
    </row>
    <row r="12">
      <c r="A12" s="3" t="inlineStr">
        <is>
          <t>Toast Inc.</t>
        </is>
      </c>
      <c r="B12" s="3" t="inlineStr">
        <is>
          <t>27-1234567</t>
        </is>
      </c>
      <c r="C12" s="3" t="inlineStr">
        <is>
          <t>MID-44536291</t>
        </is>
      </c>
      <c r="D12" s="4" t="n">
        <v>88410.89999999999</v>
      </c>
      <c r="E12" s="4" t="n">
        <v>0</v>
      </c>
      <c r="F12" s="5" t="n">
        <v>85100</v>
      </c>
      <c r="G12" s="4">
        <f>D12-F12</f>
        <v/>
      </c>
      <c r="H12" s="6">
        <f>IFERROR(G12/D12,0)</f>
        <v/>
      </c>
      <c r="I12" s="3">
        <f>IF(ABS(H12)&gt;0.02,"Review Needed","Match")</f>
        <v/>
      </c>
      <c r="J12" s="7" t="inlineStr"/>
      <c r="K12" s="8" t="inlineStr"/>
    </row>
    <row r="13">
      <c r="A13" s="13" t="inlineStr">
        <is>
          <t>TOTAL</t>
        </is>
      </c>
      <c r="B13" s="13" t="n"/>
      <c r="C13" s="13" t="n"/>
      <c r="D13" s="14">
        <f>SUM(D4:D12)</f>
        <v/>
      </c>
      <c r="E13" s="14">
        <f>SUM(E4:E12)</f>
        <v/>
      </c>
      <c r="F13" s="14">
        <f>SUM(F4:F12)</f>
        <v/>
      </c>
      <c r="G13" s="14">
        <f>SUM(G4:G12)</f>
        <v/>
      </c>
      <c r="H13" s="15">
        <f>IFERROR(G13/D13,0)</f>
        <v/>
      </c>
      <c r="I13" s="13">
        <f>COUNTIF(I4:I12,"Review Needed")&amp;" of "&amp;9&amp;" need review"</f>
        <v/>
      </c>
      <c r="J13" s="13" t="n"/>
      <c r="K13" s="13" t="n"/>
    </row>
  </sheetData>
  <mergeCells count="1">
    <mergeCell ref="A1:K1"/>
  </mergeCells>
  <conditionalFormatting sqref="I4:I12">
    <cfRule type="expression" priority="1" dxfId="0" stopIfTrue="1">
      <formula>I4="Review Needed"</formula>
    </cfRule>
    <cfRule type="expression" priority="2" dxfId="1" stopIfTrue="1">
      <formula>I4="Match"</formula>
    </cfRule>
  </conditionalFormatting>
  <dataValidations count="1">
    <dataValidation sqref="J4:J12" showErrorMessage="1" showInputMessage="1" allowBlank="1" type="list">
      <formula1>"J. Martinez,A. Chen,S. Patel,Pending"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0" customWidth="1" min="2" max="2"/>
    <col width="16" customWidth="1" min="3" max="3"/>
    <col width="20" customWidth="1" min="4" max="4"/>
    <col width="16" customWidth="1" min="5" max="5"/>
    <col width="18" customWidth="1" min="6" max="6"/>
    <col width="18" customWidth="1" min="7" max="7"/>
    <col width="18" customWidth="1" min="8" max="8"/>
    <col width="14" customWidth="1" min="9" max="9"/>
    <col width="12" customWidth="1" min="10" max="10"/>
    <col width="16" customWidth="1" min="11" max="11"/>
  </cols>
  <sheetData>
    <row r="1" ht="24" customHeight="1">
      <c r="A1" s="16" t="inlineStr">
        <is>
          <t>Monthly Reconciliation Detail - Stripe Inc. (Primary Processor) - 2026</t>
        </is>
      </c>
    </row>
    <row r="2"/>
    <row r="3" ht="32" customHeight="1">
      <c r="A3" s="2" t="inlineStr">
        <is>
          <t>Month</t>
        </is>
      </c>
      <c r="B3" s="2" t="inlineStr">
        <is>
          <t>Gross Volume Reported</t>
        </is>
      </c>
      <c r="C3" s="2" t="inlineStr">
        <is>
          <t>Transaction Count</t>
        </is>
      </c>
      <c r="D3" s="2" t="inlineStr">
        <is>
          <t>Avg Transaction Amount</t>
        </is>
      </c>
      <c r="E3" s="2" t="inlineStr">
        <is>
          <t>Processing Fees</t>
        </is>
      </c>
      <c r="F3" s="2" t="inlineStr">
        <is>
          <t>Refunds/Adjustments</t>
        </is>
      </c>
      <c r="G3" s="2" t="inlineStr">
        <is>
          <t>Net Deposit Amount</t>
        </is>
      </c>
      <c r="H3" s="2" t="inlineStr">
        <is>
          <t>Book Recorded Sales</t>
        </is>
      </c>
      <c r="I3" s="2" t="inlineStr">
        <is>
          <t>Variance ($)</t>
        </is>
      </c>
      <c r="J3" s="2" t="inlineStr">
        <is>
          <t>Variance %</t>
        </is>
      </c>
      <c r="K3" s="2" t="inlineStr">
        <is>
          <t>Status</t>
        </is>
      </c>
    </row>
    <row r="4">
      <c r="A4" s="3" t="inlineStr">
        <is>
          <t>January 2026</t>
        </is>
      </c>
      <c r="B4" s="4" t="n">
        <v>24800</v>
      </c>
      <c r="C4" s="3" t="n">
        <v>412</v>
      </c>
      <c r="D4" s="4">
        <f>IFERROR(B4/C4,0)</f>
        <v/>
      </c>
      <c r="E4" s="4" t="n">
        <v>1150</v>
      </c>
      <c r="F4" s="5" t="n">
        <v>22400</v>
      </c>
      <c r="G4" s="4">
        <f>B4-E4-F4</f>
        <v/>
      </c>
      <c r="H4" s="5" t="n">
        <v>22400</v>
      </c>
      <c r="I4" s="4">
        <f>B4-H4</f>
        <v/>
      </c>
      <c r="J4" s="6">
        <f>IFERROR(I4/B4,0)</f>
        <v/>
      </c>
      <c r="K4" s="3">
        <f>IF(ABS(J4)&gt;0.02,"Review Needed","Match")</f>
        <v/>
      </c>
    </row>
    <row r="5">
      <c r="A5" s="9" t="inlineStr">
        <is>
          <t>February 2026</t>
        </is>
      </c>
      <c r="B5" s="10" t="n">
        <v>22150.5</v>
      </c>
      <c r="C5" s="9" t="n">
        <v>385</v>
      </c>
      <c r="D5" s="10">
        <f>IFERROR(B5/C5,0)</f>
        <v/>
      </c>
      <c r="E5" s="10" t="n">
        <v>980.75</v>
      </c>
      <c r="F5" s="5" t="n">
        <v>21900</v>
      </c>
      <c r="G5" s="10">
        <f>B5-E5-F5</f>
        <v/>
      </c>
      <c r="H5" s="5" t="n">
        <v>21900</v>
      </c>
      <c r="I5" s="10">
        <f>B5-H5</f>
        <v/>
      </c>
      <c r="J5" s="11">
        <f>IFERROR(I5/B5,0)</f>
        <v/>
      </c>
      <c r="K5" s="9">
        <f>IF(ABS(J5)&gt;0.02,"Review Needed","Match")</f>
        <v/>
      </c>
    </row>
    <row r="6">
      <c r="A6" s="3" t="inlineStr">
        <is>
          <t>March 2026</t>
        </is>
      </c>
      <c r="B6" s="4" t="n">
        <v>26900</v>
      </c>
      <c r="C6" s="3" t="n">
        <v>448</v>
      </c>
      <c r="D6" s="4">
        <f>IFERROR(B6/C6,0)</f>
        <v/>
      </c>
      <c r="E6" s="4" t="n">
        <v>1320</v>
      </c>
      <c r="F6" s="5" t="n">
        <v>26900</v>
      </c>
      <c r="G6" s="4">
        <f>B6-E6-F6</f>
        <v/>
      </c>
      <c r="H6" s="5" t="n">
        <v>26900</v>
      </c>
      <c r="I6" s="4">
        <f>B6-H6</f>
        <v/>
      </c>
      <c r="J6" s="6">
        <f>IFERROR(I6/B6,0)</f>
        <v/>
      </c>
      <c r="K6" s="3">
        <f>IF(ABS(J6)&gt;0.02,"Review Needed","Match")</f>
        <v/>
      </c>
    </row>
    <row r="7">
      <c r="A7" s="9" t="inlineStr">
        <is>
          <t>April 2026</t>
        </is>
      </c>
      <c r="B7" s="10" t="n">
        <v>28450.75</v>
      </c>
      <c r="C7" s="9" t="n">
        <v>470</v>
      </c>
      <c r="D7" s="10">
        <f>IFERROR(B7/C7,0)</f>
        <v/>
      </c>
      <c r="E7" s="10" t="n">
        <v>1210.5</v>
      </c>
      <c r="F7" s="5" t="n">
        <v>27100</v>
      </c>
      <c r="G7" s="10">
        <f>B7-E7-F7</f>
        <v/>
      </c>
      <c r="H7" s="5" t="n">
        <v>27100</v>
      </c>
      <c r="I7" s="10">
        <f>B7-H7</f>
        <v/>
      </c>
      <c r="J7" s="11">
        <f>IFERROR(I7/B7,0)</f>
        <v/>
      </c>
      <c r="K7" s="9">
        <f>IF(ABS(J7)&gt;0.02,"Review Needed","Match")</f>
        <v/>
      </c>
    </row>
    <row r="8">
      <c r="A8" s="3" t="inlineStr">
        <is>
          <t>May 2026</t>
        </is>
      </c>
      <c r="B8" s="4" t="n">
        <v>31200</v>
      </c>
      <c r="C8" s="3" t="n">
        <v>512</v>
      </c>
      <c r="D8" s="4">
        <f>IFERROR(B8/C8,0)</f>
        <v/>
      </c>
      <c r="E8" s="4" t="n">
        <v>1560.25</v>
      </c>
      <c r="F8" s="5" t="n">
        <v>30800</v>
      </c>
      <c r="G8" s="4">
        <f>B8-E8-F8</f>
        <v/>
      </c>
      <c r="H8" s="5" t="n">
        <v>30800</v>
      </c>
      <c r="I8" s="4">
        <f>B8-H8</f>
        <v/>
      </c>
      <c r="J8" s="6">
        <f>IFERROR(I8/B8,0)</f>
        <v/>
      </c>
      <c r="K8" s="3">
        <f>IF(ABS(J8)&gt;0.02,"Review Needed","Match")</f>
        <v/>
      </c>
    </row>
    <row r="9">
      <c r="A9" s="9" t="inlineStr">
        <is>
          <t>June 2026</t>
        </is>
      </c>
      <c r="B9" s="10" t="n">
        <v>29875.5</v>
      </c>
      <c r="C9" s="9" t="n">
        <v>495</v>
      </c>
      <c r="D9" s="10">
        <f>IFERROR(B9/C9,0)</f>
        <v/>
      </c>
      <c r="E9" s="10" t="n">
        <v>1435</v>
      </c>
      <c r="F9" s="5" t="n">
        <v>29875.5</v>
      </c>
      <c r="G9" s="10">
        <f>B9-E9-F9</f>
        <v/>
      </c>
      <c r="H9" s="5" t="n">
        <v>29875.5</v>
      </c>
      <c r="I9" s="10">
        <f>B9-H9</f>
        <v/>
      </c>
      <c r="J9" s="11">
        <f>IFERROR(I9/B9,0)</f>
        <v/>
      </c>
      <c r="K9" s="9">
        <f>IF(ABS(J9)&gt;0.02,"Review Needed","Match")</f>
        <v/>
      </c>
    </row>
    <row r="10">
      <c r="A10" s="3" t="inlineStr">
        <is>
          <t>July 2026</t>
        </is>
      </c>
      <c r="B10" s="4" t="n">
        <v>27650</v>
      </c>
      <c r="C10" s="3" t="n">
        <v>460</v>
      </c>
      <c r="D10" s="4">
        <f>IFERROR(B10/C10,0)</f>
        <v/>
      </c>
      <c r="E10" s="4" t="n">
        <v>1180</v>
      </c>
      <c r="F10" s="5" t="n">
        <v>26500</v>
      </c>
      <c r="G10" s="4">
        <f>B10-E10-F10</f>
        <v/>
      </c>
      <c r="H10" s="5" t="n">
        <v>26500</v>
      </c>
      <c r="I10" s="4">
        <f>B10-H10</f>
        <v/>
      </c>
      <c r="J10" s="6">
        <f>IFERROR(I10/B10,0)</f>
        <v/>
      </c>
      <c r="K10" s="3">
        <f>IF(ABS(J10)&gt;0.02,"Review Needed","Match")</f>
        <v/>
      </c>
    </row>
    <row r="11">
      <c r="A11" s="9" t="inlineStr">
        <is>
          <t>August 2026</t>
        </is>
      </c>
      <c r="B11" s="10" t="n">
        <v>25980.25</v>
      </c>
      <c r="C11" s="9" t="n">
        <v>430</v>
      </c>
      <c r="D11" s="10">
        <f>IFERROR(B11/C11,0)</f>
        <v/>
      </c>
      <c r="E11" s="10" t="n">
        <v>1090.75</v>
      </c>
      <c r="F11" s="5" t="n">
        <v>25980.25</v>
      </c>
      <c r="G11" s="10">
        <f>B11-E11-F11</f>
        <v/>
      </c>
      <c r="H11" s="5" t="n">
        <v>25980.25</v>
      </c>
      <c r="I11" s="10">
        <f>B11-H11</f>
        <v/>
      </c>
      <c r="J11" s="11">
        <f>IFERROR(I11/B11,0)</f>
        <v/>
      </c>
      <c r="K11" s="9">
        <f>IF(ABS(J11)&gt;0.02,"Review Needed","Match")</f>
        <v/>
      </c>
    </row>
    <row r="12">
      <c r="A12" s="3" t="inlineStr">
        <is>
          <t>September 2026</t>
        </is>
      </c>
      <c r="B12" s="4" t="n">
        <v>30140</v>
      </c>
      <c r="C12" s="3" t="n">
        <v>501</v>
      </c>
      <c r="D12" s="4">
        <f>IFERROR(B12/C12,0)</f>
        <v/>
      </c>
      <c r="E12" s="4" t="n">
        <v>1350</v>
      </c>
      <c r="F12" s="5" t="n">
        <v>29200</v>
      </c>
      <c r="G12" s="4">
        <f>B12-E12-F12</f>
        <v/>
      </c>
      <c r="H12" s="5" t="n">
        <v>29200</v>
      </c>
      <c r="I12" s="4">
        <f>B12-H12</f>
        <v/>
      </c>
      <c r="J12" s="6">
        <f>IFERROR(I12/B12,0)</f>
        <v/>
      </c>
      <c r="K12" s="3">
        <f>IF(ABS(J12)&gt;0.02,"Review Needed","Match")</f>
        <v/>
      </c>
    </row>
    <row r="13">
      <c r="A13" s="9" t="inlineStr">
        <is>
          <t>October 2026</t>
        </is>
      </c>
      <c r="B13" s="10" t="n">
        <v>37503</v>
      </c>
      <c r="C13" s="9" t="n">
        <v>605</v>
      </c>
      <c r="D13" s="10">
        <f>IFERROR(B13/C13,0)</f>
        <v/>
      </c>
      <c r="E13" s="10" t="n">
        <v>1875.5</v>
      </c>
      <c r="F13" s="5" t="n">
        <v>36300</v>
      </c>
      <c r="G13" s="10">
        <f>B13-E13-F13</f>
        <v/>
      </c>
      <c r="H13" s="5" t="n">
        <v>36300</v>
      </c>
      <c r="I13" s="10">
        <f>B13-H13</f>
        <v/>
      </c>
      <c r="J13" s="11">
        <f>IFERROR(I13/B13,0)</f>
        <v/>
      </c>
      <c r="K13" s="9">
        <f>IF(ABS(J13)&gt;0.02,"Review Needed","Match")</f>
        <v/>
      </c>
    </row>
    <row r="14">
      <c r="A14" s="13" t="inlineStr">
        <is>
          <t>TOTAL / AVERAGE</t>
        </is>
      </c>
      <c r="B14" s="14">
        <f>SUM(B4:B13)</f>
        <v/>
      </c>
      <c r="C14" s="13">
        <f>SUM(C4:C13)</f>
        <v/>
      </c>
      <c r="D14" s="14">
        <f>IFERROR(B14/C14,0)</f>
        <v/>
      </c>
      <c r="E14" s="14">
        <f>SUM(E4:E13)</f>
        <v/>
      </c>
      <c r="F14" s="14">
        <f>SUM(F4:F13)</f>
        <v/>
      </c>
      <c r="G14" s="14">
        <f>SUM(G4:G13)</f>
        <v/>
      </c>
      <c r="H14" s="14">
        <f>SUM(H4:H13)</f>
        <v/>
      </c>
      <c r="I14" s="14">
        <f>SUM(I4:I13)</f>
        <v/>
      </c>
      <c r="J14" s="15">
        <f>IFERROR(I14/B14,0)</f>
        <v/>
      </c>
      <c r="K14" s="13">
        <f>COUNTIF(K4:K13,"Review Needed")&amp;" months need review"</f>
        <v/>
      </c>
    </row>
    <row r="15"/>
    <row r="16">
      <c r="A16" s="17" t="inlineStr">
        <is>
          <t>Reference: Variance Threshold for Review</t>
        </is>
      </c>
    </row>
    <row r="17">
      <c r="A17" t="inlineStr">
        <is>
          <t>Threshold Applied (+/-):</t>
        </is>
      </c>
      <c r="B17" s="18" t="n">
        <v>0.02</v>
      </c>
    </row>
  </sheetData>
  <mergeCells count="1">
    <mergeCell ref="A1:K1"/>
  </mergeCells>
  <conditionalFormatting sqref="K4:K13">
    <cfRule type="expression" priority="1" dxfId="0" stopIfTrue="1">
      <formula>K4="Review Needed"</formula>
    </cfRule>
    <cfRule type="expression" priority="2" dxfId="1" stopIfTrue="1">
      <formula>K4="Match"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selection activeCell="A1" sqref="A1"/>
    </sheetView>
  </sheetViews>
  <sheetFormatPr baseColWidth="8" defaultRowHeight="15"/>
  <cols>
    <col width="36" customWidth="1" min="1" max="1"/>
    <col width="20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</cols>
  <sheetData>
    <row r="1" ht="24" customHeight="1">
      <c r="A1" s="16" t="inlineStr">
        <is>
          <t>1099-K Reconciliation Dashboard - Tax Year 2026</t>
        </is>
      </c>
    </row>
    <row r="2"/>
    <row r="3">
      <c r="A3" s="19" t="inlineStr">
        <is>
          <t>KEY METRICS</t>
        </is>
      </c>
      <c r="B3" s="19" t="n"/>
      <c r="C3" s="19" t="n"/>
      <c r="D3" s="19" t="n"/>
    </row>
    <row r="4">
      <c r="A4" s="20" t="inlineStr">
        <is>
          <t>Total 1099-K Gross Volume Reported</t>
        </is>
      </c>
      <c r="B4" s="4">
        <f>'Processor Summary'!D13</f>
        <v/>
      </c>
    </row>
    <row r="5">
      <c r="A5" s="21" t="inlineStr">
        <is>
          <t>Total Book Recorded Revenue</t>
        </is>
      </c>
      <c r="B5" s="10">
        <f>'Processor Summary'!F13</f>
        <v/>
      </c>
    </row>
    <row r="6">
      <c r="A6" s="20" t="inlineStr">
        <is>
          <t>Total Variance ($)</t>
        </is>
      </c>
      <c r="B6" s="4">
        <f>'Processor Summary'!G13</f>
        <v/>
      </c>
    </row>
    <row r="7">
      <c r="A7" s="21" t="inlineStr">
        <is>
          <t>Overall Variance %</t>
        </is>
      </c>
      <c r="B7" s="11">
        <f>'Processor Summary'!H13</f>
        <v/>
      </c>
    </row>
    <row r="8">
      <c r="A8" s="20" t="inlineStr">
        <is>
          <t>Number of Processors</t>
        </is>
      </c>
      <c r="B8" s="22">
        <f>COUNTA('Processor Summary'!A4:A12)</f>
        <v/>
      </c>
    </row>
    <row r="9">
      <c r="A9" s="21" t="inlineStr">
        <is>
          <t>Processors Needing Review</t>
        </is>
      </c>
      <c r="B9" s="23">
        <f>COUNTIF('Processor Summary'!I4:I12,"Review Needed")</f>
        <v/>
      </c>
    </row>
    <row r="10">
      <c r="A10" s="20" t="inlineStr">
        <is>
          <t>Stripe: Total Annual Volume (YTD)</t>
        </is>
      </c>
      <c r="B10" s="4">
        <f>'Monthly Detail'!B14</f>
        <v/>
      </c>
    </row>
    <row r="11">
      <c r="A11" s="21" t="inlineStr">
        <is>
          <t>Stripe: Months Needing Review</t>
        </is>
      </c>
      <c r="B11" s="23">
        <f>COUNTIF('Monthly Detail'!K4:K13,"Review Needed")</f>
        <v/>
      </c>
    </row>
    <row r="12"/>
    <row r="13">
      <c r="A13" s="19" t="inlineStr">
        <is>
          <t>PROCESSOR COMPARISON DATA</t>
        </is>
      </c>
      <c r="B13" s="19" t="n"/>
      <c r="C13" s="19" t="n"/>
    </row>
    <row r="14">
      <c r="A14" s="24" t="inlineStr">
        <is>
          <t>Processor</t>
        </is>
      </c>
      <c r="B14" s="24" t="inlineStr">
        <is>
          <t>1099-K Reported</t>
        </is>
      </c>
      <c r="C14" s="24" t="inlineStr">
        <is>
          <t>Book Recorded</t>
        </is>
      </c>
    </row>
    <row r="15">
      <c r="A15" s="25">
        <f>'Processor Summary'!A4</f>
        <v/>
      </c>
      <c r="B15" s="26">
        <f>'Processor Summary'!D4</f>
        <v/>
      </c>
      <c r="C15" s="26">
        <f>'Processor Summary'!F4</f>
        <v/>
      </c>
    </row>
    <row r="16">
      <c r="A16" s="25">
        <f>'Processor Summary'!A5</f>
        <v/>
      </c>
      <c r="B16" s="26">
        <f>'Processor Summary'!D5</f>
        <v/>
      </c>
      <c r="C16" s="26">
        <f>'Processor Summary'!F5</f>
        <v/>
      </c>
    </row>
    <row r="17">
      <c r="A17" s="25">
        <f>'Processor Summary'!A6</f>
        <v/>
      </c>
      <c r="B17" s="26">
        <f>'Processor Summary'!D6</f>
        <v/>
      </c>
      <c r="C17" s="26">
        <f>'Processor Summary'!F6</f>
        <v/>
      </c>
    </row>
    <row r="18">
      <c r="A18" s="25">
        <f>'Processor Summary'!A7</f>
        <v/>
      </c>
      <c r="B18" s="26">
        <f>'Processor Summary'!D7</f>
        <v/>
      </c>
      <c r="C18" s="26">
        <f>'Processor Summary'!F7</f>
        <v/>
      </c>
    </row>
    <row r="19">
      <c r="A19" s="25">
        <f>'Processor Summary'!A8</f>
        <v/>
      </c>
      <c r="B19" s="26">
        <f>'Processor Summary'!D8</f>
        <v/>
      </c>
      <c r="C19" s="26">
        <f>'Processor Summary'!F8</f>
        <v/>
      </c>
    </row>
    <row r="20">
      <c r="A20" s="25">
        <f>'Processor Summary'!A9</f>
        <v/>
      </c>
      <c r="B20" s="26">
        <f>'Processor Summary'!D9</f>
        <v/>
      </c>
      <c r="C20" s="26">
        <f>'Processor Summary'!F9</f>
        <v/>
      </c>
    </row>
    <row r="21">
      <c r="A21" s="25">
        <f>'Processor Summary'!A10</f>
        <v/>
      </c>
      <c r="B21" s="26">
        <f>'Processor Summary'!D10</f>
        <v/>
      </c>
      <c r="C21" s="26">
        <f>'Processor Summary'!F10</f>
        <v/>
      </c>
    </row>
    <row r="22">
      <c r="A22" s="25">
        <f>'Processor Summary'!A11</f>
        <v/>
      </c>
      <c r="B22" s="26">
        <f>'Processor Summary'!D11</f>
        <v/>
      </c>
      <c r="C22" s="26">
        <f>'Processor Summary'!F11</f>
        <v/>
      </c>
    </row>
    <row r="23">
      <c r="A23" s="25">
        <f>'Processor Summary'!A12</f>
        <v/>
      </c>
      <c r="B23" s="26">
        <f>'Processor Summary'!D12</f>
        <v/>
      </c>
      <c r="C23" s="26">
        <f>'Processor Summary'!F12</f>
        <v/>
      </c>
    </row>
    <row r="24"/>
    <row r="25">
      <c r="A25" s="19" t="inlineStr">
        <is>
          <t>STATUS DISTRIBUTION</t>
        </is>
      </c>
      <c r="B25" s="19" t="n"/>
    </row>
    <row r="26">
      <c r="A26" s="24" t="inlineStr">
        <is>
          <t>Status</t>
        </is>
      </c>
      <c r="B26" s="24" t="inlineStr">
        <is>
          <t>Count</t>
        </is>
      </c>
    </row>
    <row r="27">
      <c r="A27" s="25" t="inlineStr">
        <is>
          <t>Match</t>
        </is>
      </c>
      <c r="B27" s="25">
        <f>COUNTIF('Processor Summary'!I4:I12,"Match")</f>
        <v/>
      </c>
    </row>
    <row r="28">
      <c r="A28" s="25" t="inlineStr">
        <is>
          <t>Review Needed</t>
        </is>
      </c>
      <c r="B28" s="25">
        <f>COUNTIF('Processor Summary'!I4:I12,"Review Needed")</f>
        <v/>
      </c>
    </row>
    <row r="29"/>
    <row r="30">
      <c r="A30" s="19" t="inlineStr">
        <is>
          <t>MONTHLY TREND DATA (Stripe)</t>
        </is>
      </c>
      <c r="B30" s="19" t="n"/>
      <c r="C30" s="19" t="n"/>
    </row>
    <row r="31">
      <c r="A31" s="24" t="inlineStr">
        <is>
          <t>Month</t>
        </is>
      </c>
      <c r="B31" s="24" t="inlineStr">
        <is>
          <t>Gross Reported</t>
        </is>
      </c>
      <c r="C31" s="24" t="inlineStr">
        <is>
          <t>Book Recorded</t>
        </is>
      </c>
    </row>
    <row r="32">
      <c r="A32" s="25">
        <f>'Monthly Detail'!A4</f>
        <v/>
      </c>
      <c r="B32" s="26">
        <f>'Monthly Detail'!B4</f>
        <v/>
      </c>
      <c r="C32" s="26">
        <f>'Monthly Detail'!H4</f>
        <v/>
      </c>
    </row>
    <row r="33">
      <c r="A33" s="25">
        <f>'Monthly Detail'!A5</f>
        <v/>
      </c>
      <c r="B33" s="26">
        <f>'Monthly Detail'!B5</f>
        <v/>
      </c>
      <c r="C33" s="26">
        <f>'Monthly Detail'!H5</f>
        <v/>
      </c>
    </row>
    <row r="34">
      <c r="A34" s="25">
        <f>'Monthly Detail'!A6</f>
        <v/>
      </c>
      <c r="B34" s="26">
        <f>'Monthly Detail'!B6</f>
        <v/>
      </c>
      <c r="C34" s="26">
        <f>'Monthly Detail'!H6</f>
        <v/>
      </c>
    </row>
    <row r="35">
      <c r="A35" s="25">
        <f>'Monthly Detail'!A7</f>
        <v/>
      </c>
      <c r="B35" s="26">
        <f>'Monthly Detail'!B7</f>
        <v/>
      </c>
      <c r="C35" s="26">
        <f>'Monthly Detail'!H7</f>
        <v/>
      </c>
    </row>
    <row r="36">
      <c r="A36" s="25">
        <f>'Monthly Detail'!A8</f>
        <v/>
      </c>
      <c r="B36" s="26">
        <f>'Monthly Detail'!B8</f>
        <v/>
      </c>
      <c r="C36" s="26">
        <f>'Monthly Detail'!H8</f>
        <v/>
      </c>
    </row>
    <row r="37">
      <c r="A37" s="25">
        <f>'Monthly Detail'!A9</f>
        <v/>
      </c>
      <c r="B37" s="26">
        <f>'Monthly Detail'!B9</f>
        <v/>
      </c>
      <c r="C37" s="26">
        <f>'Monthly Detail'!H9</f>
        <v/>
      </c>
    </row>
    <row r="38">
      <c r="A38" s="25">
        <f>'Monthly Detail'!A10</f>
        <v/>
      </c>
      <c r="B38" s="26">
        <f>'Monthly Detail'!B10</f>
        <v/>
      </c>
      <c r="C38" s="26">
        <f>'Monthly Detail'!H10</f>
        <v/>
      </c>
    </row>
    <row r="39">
      <c r="A39" s="25">
        <f>'Monthly Detail'!A11</f>
        <v/>
      </c>
      <c r="B39" s="26">
        <f>'Monthly Detail'!B11</f>
        <v/>
      </c>
      <c r="C39" s="26">
        <f>'Monthly Detail'!H11</f>
        <v/>
      </c>
    </row>
    <row r="40">
      <c r="A40" s="25">
        <f>'Monthly Detail'!A12</f>
        <v/>
      </c>
      <c r="B40" s="26">
        <f>'Monthly Detail'!B12</f>
        <v/>
      </c>
      <c r="C40" s="26">
        <f>'Monthly Detail'!H12</f>
        <v/>
      </c>
    </row>
    <row r="41">
      <c r="A41" s="25">
        <f>'Monthly Detail'!A13</f>
        <v/>
      </c>
      <c r="B41" s="26">
        <f>'Monthly Detail'!B13</f>
        <v/>
      </c>
      <c r="C41" s="26">
        <f>'Monthly Detail'!H13</f>
        <v/>
      </c>
    </row>
  </sheetData>
  <mergeCells count="1">
    <mergeCell ref="A1:H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35"/>
  <sheetViews>
    <sheetView workbookViewId="0">
      <selection activeCell="A1" sqref="A1"/>
    </sheetView>
  </sheetViews>
  <sheetFormatPr baseColWidth="8" defaultRowHeight="15"/>
  <cols>
    <col width="100" customWidth="1" min="1" max="1"/>
    <col width="14" customWidth="1" min="2" max="2"/>
    <col width="14" customWidth="1" min="3" max="3"/>
    <col width="14" customWidth="1" min="4" max="4"/>
  </cols>
  <sheetData>
    <row r="1" ht="24" customHeight="1">
      <c r="A1" s="16" t="inlineStr">
        <is>
          <t>How to Use This 1099-K Reconciliation Workbook</t>
        </is>
      </c>
    </row>
    <row r="2"/>
    <row r="3">
      <c r="A3" s="19" t="inlineStr">
        <is>
          <t>OVERVIEW</t>
        </is>
      </c>
      <c r="B3" s="19" t="n"/>
      <c r="C3" s="19" t="n"/>
      <c r="D3" s="19" t="n"/>
    </row>
    <row r="4">
      <c r="A4" s="27" t="inlineStr">
        <is>
          <t>This workbook helps reconcile Form 1099-K amounts reported by payment processors</t>
        </is>
      </c>
    </row>
    <row r="5">
      <c r="A5" s="27" t="inlineStr">
        <is>
          <t>(Box 1a Gross Payment Card/Third Party Network Transactions) against the business's</t>
        </is>
      </c>
    </row>
    <row r="6">
      <c r="A6" s="27" t="inlineStr">
        <is>
          <t>own book-recorded gross sales, in accordance with IRS reporting requirements.</t>
        </is>
      </c>
    </row>
    <row r="7">
      <c r="A7" s="27" t="inlineStr">
        <is>
          <t>Update the yellow-highlighted cells with your actual 1099-K forms and accounting</t>
        </is>
      </c>
    </row>
    <row r="8">
      <c r="A8" s="27" t="inlineStr">
        <is>
          <t>records each tax year. All totals, variances, and reconciliation statuses update</t>
        </is>
      </c>
    </row>
    <row r="9">
      <c r="A9" s="27" t="inlineStr">
        <is>
          <t>automatically using formulas.</t>
        </is>
      </c>
    </row>
    <row r="10"/>
    <row r="11">
      <c r="A11" s="19" t="inlineStr">
        <is>
          <t>Processor Summary</t>
        </is>
      </c>
      <c r="B11" s="19" t="n"/>
      <c r="C11" s="19" t="n"/>
      <c r="D11" s="19" t="n"/>
    </row>
    <row r="12">
      <c r="A12" s="27" t="inlineStr">
        <is>
          <t>Lists each payment processor issuing a 1099-K, its EIN, and Merchant ID.</t>
        </is>
      </c>
    </row>
    <row r="13">
      <c r="A13" s="27" t="inlineStr">
        <is>
          <t>Enter Box 1a Gross Amount and Box 4 Federal Tax Withheld from each 1099-K received.</t>
        </is>
      </c>
    </row>
    <row r="14">
      <c r="A14" s="27" t="inlineStr">
        <is>
          <t>Enter Book Recorded Gross Revenue (yellow cells) from your accounting system.</t>
        </is>
      </c>
    </row>
    <row r="15">
      <c r="A15" s="27" t="inlineStr">
        <is>
          <t>Difference and Variance % calculate automatically; Status flags variances over 2%.</t>
        </is>
      </c>
    </row>
    <row r="16">
      <c r="A16" s="27" t="inlineStr">
        <is>
          <t>Use the Reviewed By dropdown to assign sign-off once reconciliation is complete.</t>
        </is>
      </c>
    </row>
    <row r="17"/>
    <row r="18">
      <c r="A18" s="19" t="inlineStr">
        <is>
          <t>Monthly Detail</t>
        </is>
      </c>
      <c r="B18" s="19" t="n"/>
      <c r="C18" s="19" t="n"/>
      <c r="D18" s="19" t="n"/>
    </row>
    <row r="19">
      <c r="A19" s="27" t="inlineStr">
        <is>
          <t>Breaks down one processor (Stripe Inc.) by month for granular reconciliation.</t>
        </is>
      </c>
    </row>
    <row r="20">
      <c r="A20" s="27" t="inlineStr">
        <is>
          <t>Enter Refunds/Adjustments and Book Recorded Sales (yellow cells) monthly.</t>
        </is>
      </c>
    </row>
    <row r="21">
      <c r="A21" s="27" t="inlineStr">
        <is>
          <t>Net Deposit, Variance $, Variance %, and Status calculate automatically.</t>
        </is>
      </c>
    </row>
    <row r="22">
      <c r="A22" s="27" t="inlineStr">
        <is>
          <t>Use this tab as a template - duplicate it for each additional processor if needed.</t>
        </is>
      </c>
    </row>
    <row r="23"/>
    <row r="24">
      <c r="A24" s="19" t="inlineStr">
        <is>
          <t>Dashboard</t>
        </is>
      </c>
      <c r="B24" s="19" t="n"/>
      <c r="C24" s="19" t="n"/>
      <c r="D24" s="19" t="n"/>
    </row>
    <row r="25">
      <c r="A25" s="27" t="inlineStr">
        <is>
          <t>Shows key reconciliation metrics pulled automatically from the other tabs.</t>
        </is>
      </c>
    </row>
    <row r="26">
      <c r="A26" s="27" t="inlineStr">
        <is>
          <t>Bar chart compares 1099-K reported vs book revenue by processor.</t>
        </is>
      </c>
    </row>
    <row r="27">
      <c r="A27" s="27" t="inlineStr">
        <is>
          <t>Pie chart shows the count of processors that match versus need review.</t>
        </is>
      </c>
    </row>
    <row r="28">
      <c r="A28" s="27" t="inlineStr">
        <is>
          <t>Line chart tracks the monthly reported-vs-book trend for the primary processor.</t>
        </is>
      </c>
    </row>
    <row r="29"/>
    <row r="30">
      <c r="A30" s="19" t="inlineStr">
        <is>
          <t>Important Reminders</t>
        </is>
      </c>
      <c r="B30" s="19" t="n"/>
      <c r="C30" s="19" t="n"/>
      <c r="D30" s="19" t="n"/>
    </row>
    <row r="31">
      <c r="A31" s="27" t="inlineStr">
        <is>
          <t>IRS Form 1099-K reports GROSS payment volume before fees, refunds, or chargebacks.</t>
        </is>
      </c>
    </row>
    <row r="32">
      <c r="A32" s="27" t="inlineStr">
        <is>
          <t>A variance does not always indicate an error - timing differences (December sales</t>
        </is>
      </c>
    </row>
    <row r="33">
      <c r="A33" s="27" t="inlineStr">
        <is>
          <t>deposited in January) are common and should be documented in the Notes column.</t>
        </is>
      </c>
    </row>
    <row r="34">
      <c r="A34" s="27" t="inlineStr">
        <is>
          <t>Retain all 1099-K forms and reconciliation workpapers for at least 3 years per</t>
        </is>
      </c>
    </row>
    <row r="35">
      <c r="A35" s="27" t="inlineStr">
        <is>
          <t>IRS recordkeeping guidelines. Consult a tax professional for material discrepancies.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2026-07-21T18:01:49Z</dcterms:created>
  <dcterms:modified xmlns:dcterms="http://purl.org/dc/terms/" xmlns:xsi="http://www.w3.org/2001/XMLSchema-instance" xsi:type="dcterms:W3CDTF">2026-07-21T18:01:49Z</dcterms:modified>
</cp:coreProperties>
</file>